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635" activeTab="1"/>
  </bookViews>
  <sheets>
    <sheet name="Consolidated - All (131)" sheetId="1" r:id="rId1"/>
    <sheet name="Catalytic Projects" sheetId="2" r:id="rId2"/>
    <sheet name="Consolidated - HS" sheetId="3" r:id="rId3"/>
  </sheets>
  <definedNames>
    <definedName name="_xlnm._FilterDatabase" localSheetId="1" hidden="1">'Catalytic Projects'!$A$8:$BS$35</definedName>
    <definedName name="_xlnm._FilterDatabase" localSheetId="0" hidden="1">'Consolidated - All (131)'!$A$8:$BC$139</definedName>
    <definedName name="_xlnm.Print_Area" localSheetId="1">'Catalytic Projects'!$A$4:$BD$34</definedName>
    <definedName name="_xlnm.Print_Area" localSheetId="0">'Consolidated - All (131)'!$A$1:$BD$134</definedName>
    <definedName name="_xlnm.Print_Area" localSheetId="2">'Consolidated - HS'!$A$1:$BB$55</definedName>
    <definedName name="_xlnm.Print_Titles" localSheetId="1">'Catalytic Projects'!$A:$E,'Catalytic Projects'!$1:$8</definedName>
    <definedName name="_xlnm.Print_Titles" localSheetId="0">'Consolidated - All (131)'!$1:$8</definedName>
    <definedName name="_xlnm.Print_Titles" localSheetId="2">'Consolidated - HS'!$1:$8</definedName>
  </definedNames>
  <calcPr fullCalcOnLoad="1"/>
</workbook>
</file>

<file path=xl/comments1.xml><?xml version="1.0" encoding="utf-8"?>
<comments xmlns="http://schemas.openxmlformats.org/spreadsheetml/2006/main">
  <authors>
    <author>Pienaar, Jacques (ZA/Cape Town)</author>
  </authors>
  <commentList>
    <comment ref="AW20" authorId="0">
      <text>
        <r>
          <rPr>
            <b/>
            <sz val="9"/>
            <rFont val="Tahoma"/>
            <family val="2"/>
          </rPr>
          <t>Pienaar, Jacques (ZA/Cape Town):</t>
        </r>
        <r>
          <rPr>
            <sz val="9"/>
            <rFont val="Tahoma"/>
            <family val="2"/>
          </rPr>
          <t xml:space="preserve">
The N2 Gateway will be assess as a programme, rather than on an individuaal property basis. The scoring per project reflectss the programme scoring
</t>
        </r>
      </text>
    </comment>
    <comment ref="AW33" authorId="0">
      <text>
        <r>
          <rPr>
            <b/>
            <sz val="9"/>
            <rFont val="Tahoma"/>
            <family val="2"/>
          </rPr>
          <t>Pienaar, Jacques (ZA/Cape Town):</t>
        </r>
        <r>
          <rPr>
            <sz val="9"/>
            <rFont val="Tahoma"/>
            <family val="2"/>
          </rPr>
          <t xml:space="preserve">
The N2 Gateway will be assess as a programme, rather than on an individuaal property basis. The scoring per project reflectss the programme scoring
</t>
        </r>
      </text>
    </comment>
    <comment ref="AW39" authorId="0">
      <text>
        <r>
          <rPr>
            <b/>
            <sz val="9"/>
            <rFont val="Tahoma"/>
            <family val="2"/>
          </rPr>
          <t>Pienaar, Jacques (ZA/Cape Town):</t>
        </r>
        <r>
          <rPr>
            <sz val="9"/>
            <rFont val="Tahoma"/>
            <family val="2"/>
          </rPr>
          <t xml:space="preserve">
The N2 Gateway will be assess as a programme, rather than on an individuaal property basis. The scoring per project reflectss the programme scoring
</t>
        </r>
      </text>
    </comment>
    <comment ref="AW40" authorId="0">
      <text>
        <r>
          <rPr>
            <b/>
            <sz val="9"/>
            <rFont val="Tahoma"/>
            <family val="2"/>
          </rPr>
          <t>Pienaar, Jacques (ZA/Cape Town):</t>
        </r>
        <r>
          <rPr>
            <sz val="9"/>
            <rFont val="Tahoma"/>
            <family val="2"/>
          </rPr>
          <t xml:space="preserve">
The N2 Gateway will be assess as a programme, rather than on an individuaal property basis. The scoring per project reflectss the programme scoring
</t>
        </r>
      </text>
    </comment>
    <comment ref="AW41" authorId="0">
      <text>
        <r>
          <rPr>
            <b/>
            <sz val="9"/>
            <rFont val="Tahoma"/>
            <family val="2"/>
          </rPr>
          <t>Pienaar, Jacques (ZA/Cape Town):</t>
        </r>
        <r>
          <rPr>
            <sz val="9"/>
            <rFont val="Tahoma"/>
            <family val="2"/>
          </rPr>
          <t xml:space="preserve">
The N2 Gateway will be assess as a programme, rather than on an individuaal property basis. The scoring per project reflectss the programme scoring
</t>
        </r>
      </text>
    </comment>
    <comment ref="AW42" authorId="0">
      <text>
        <r>
          <rPr>
            <b/>
            <sz val="9"/>
            <rFont val="Tahoma"/>
            <family val="2"/>
          </rPr>
          <t>Pienaar, Jacques (ZA/Cape Town):</t>
        </r>
        <r>
          <rPr>
            <sz val="9"/>
            <rFont val="Tahoma"/>
            <family val="2"/>
          </rPr>
          <t xml:space="preserve">
The N2 Gateway will be assess as a programme, rather than on an individuaal property basis. The scoring per project reflectss the programme scoring
</t>
        </r>
      </text>
    </comment>
    <comment ref="AW43" authorId="0">
      <text>
        <r>
          <rPr>
            <b/>
            <sz val="9"/>
            <rFont val="Tahoma"/>
            <family val="2"/>
          </rPr>
          <t>Pienaar, Jacques (ZA/Cape Town):</t>
        </r>
        <r>
          <rPr>
            <sz val="9"/>
            <rFont val="Tahoma"/>
            <family val="2"/>
          </rPr>
          <t xml:space="preserve">
The N2 Gateway will be assess as a programme, rather than on an individuaal property basis. The scoring per project reflectss the programme scoring
</t>
        </r>
      </text>
    </comment>
  </commentList>
</comments>
</file>

<file path=xl/comments3.xml><?xml version="1.0" encoding="utf-8"?>
<comments xmlns="http://schemas.openxmlformats.org/spreadsheetml/2006/main">
  <authors>
    <author>Pienaar, Jacques (ZA/Cape Town)</author>
  </authors>
  <commentList>
    <comment ref="AV19" authorId="0">
      <text>
        <r>
          <rPr>
            <b/>
            <sz val="9"/>
            <rFont val="Tahoma"/>
            <family val="2"/>
          </rPr>
          <t>Pienaar, Jacques (ZA/Cape Town):</t>
        </r>
        <r>
          <rPr>
            <sz val="9"/>
            <rFont val="Tahoma"/>
            <family val="2"/>
          </rPr>
          <t xml:space="preserve">
The N2 Gateway will be assess as a programme, rather than on an individuaal property basis. The scoring per project reflectss the programme scoring
</t>
        </r>
      </text>
    </comment>
    <comment ref="AV32" authorId="0">
      <text>
        <r>
          <rPr>
            <b/>
            <sz val="9"/>
            <rFont val="Tahoma"/>
            <family val="2"/>
          </rPr>
          <t>Pienaar, Jacques (ZA/Cape Town):</t>
        </r>
        <r>
          <rPr>
            <sz val="9"/>
            <rFont val="Tahoma"/>
            <family val="2"/>
          </rPr>
          <t xml:space="preserve">
The N2 Gateway will be assess as a programme, rather than on an individuaal property basis. The scoring per project reflectss the programme scoring
</t>
        </r>
      </text>
    </comment>
    <comment ref="AV38" authorId="0">
      <text>
        <r>
          <rPr>
            <b/>
            <sz val="9"/>
            <rFont val="Tahoma"/>
            <family val="2"/>
          </rPr>
          <t>Pienaar, Jacques (ZA/Cape Town):</t>
        </r>
        <r>
          <rPr>
            <sz val="9"/>
            <rFont val="Tahoma"/>
            <family val="2"/>
          </rPr>
          <t xml:space="preserve">
The N2 Gateway will be assess as a programme, rather than on an individuaal property basis. The scoring per project reflectss the programme scoring
</t>
        </r>
      </text>
    </comment>
    <comment ref="AV39" authorId="0">
      <text>
        <r>
          <rPr>
            <b/>
            <sz val="9"/>
            <rFont val="Tahoma"/>
            <family val="2"/>
          </rPr>
          <t>Pienaar, Jacques (ZA/Cape Town):</t>
        </r>
        <r>
          <rPr>
            <sz val="9"/>
            <rFont val="Tahoma"/>
            <family val="2"/>
          </rPr>
          <t xml:space="preserve">
The N2 Gateway will be assess as a programme, rather than on an individuaal property basis. The scoring per project reflectss the programme scoring
</t>
        </r>
      </text>
    </comment>
    <comment ref="AV40" authorId="0">
      <text>
        <r>
          <rPr>
            <b/>
            <sz val="9"/>
            <rFont val="Tahoma"/>
            <family val="2"/>
          </rPr>
          <t>Pienaar, Jacques (ZA/Cape Town):</t>
        </r>
        <r>
          <rPr>
            <sz val="9"/>
            <rFont val="Tahoma"/>
            <family val="2"/>
          </rPr>
          <t xml:space="preserve">
The N2 Gateway will be assess as a programme, rather than on an individuaal property basis. The scoring per project reflectss the programme scoring
</t>
        </r>
      </text>
    </comment>
    <comment ref="AV41" authorId="0">
      <text>
        <r>
          <rPr>
            <b/>
            <sz val="9"/>
            <rFont val="Tahoma"/>
            <family val="2"/>
          </rPr>
          <t>Pienaar, Jacques (ZA/Cape Town):</t>
        </r>
        <r>
          <rPr>
            <sz val="9"/>
            <rFont val="Tahoma"/>
            <family val="2"/>
          </rPr>
          <t xml:space="preserve">
The N2 Gateway will be assess as a programme, rather than on an individuaal property basis. The scoring per project reflectss the programme scoring
</t>
        </r>
      </text>
    </comment>
    <comment ref="AV42" authorId="0">
      <text>
        <r>
          <rPr>
            <b/>
            <sz val="9"/>
            <rFont val="Tahoma"/>
            <family val="2"/>
          </rPr>
          <t>Pienaar, Jacques (ZA/Cape Town):</t>
        </r>
        <r>
          <rPr>
            <sz val="9"/>
            <rFont val="Tahoma"/>
            <family val="2"/>
          </rPr>
          <t xml:space="preserve">
The N2 Gateway will be assess as a programme, rather than on an individuaal property basis. The scoring per project reflectss the programme scoring
</t>
        </r>
      </text>
    </comment>
  </commentList>
</comments>
</file>

<file path=xl/sharedStrings.xml><?xml version="1.0" encoding="utf-8"?>
<sst xmlns="http://schemas.openxmlformats.org/spreadsheetml/2006/main" count="4855" uniqueCount="889">
  <si>
    <r>
      <t xml:space="preserve">KPMG Catalytic Project Template </t>
    </r>
    <r>
      <rPr>
        <sz val="36"/>
        <color indexed="8"/>
        <rFont val="Calibri"/>
        <family val="2"/>
      </rPr>
      <t>(After National Treasury Infrastructure Catalytic Projects Template)</t>
    </r>
  </si>
  <si>
    <t xml:space="preserve">1.    Catalytic Project Descriptor Data </t>
  </si>
  <si>
    <t>2.    Strategic Data (Reference to applicable document will be sought for each item below and copy included in Information Dossier)</t>
  </si>
  <si>
    <t>3.    Project Specific Data</t>
  </si>
  <si>
    <r>
      <t xml:space="preserve">4.    Project Risk &amp; Benefit Data </t>
    </r>
    <r>
      <rPr>
        <i/>
        <sz val="10"/>
        <color indexed="9"/>
        <rFont val="Calibri"/>
        <family val="2"/>
      </rPr>
      <t>(As available and in Feasibility Study and/or other submitted documentation)</t>
    </r>
  </si>
  <si>
    <t>5.    Profile of Catalytic Project Custodian</t>
  </si>
  <si>
    <t>6.    Eligibility criteria</t>
  </si>
  <si>
    <t xml:space="preserve">1.1.  Network Element </t>
  </si>
  <si>
    <t xml:space="preserve">1.2.  Project/Programme Name </t>
  </si>
  <si>
    <t xml:space="preserve">1.3.  Project/Programme Description </t>
  </si>
  <si>
    <t xml:space="preserve">2.1.  Stated Project/Programme Goals </t>
  </si>
  <si>
    <t xml:space="preserve">2.2.  Stated Objectives </t>
  </si>
  <si>
    <t>2.3.  Stated Need/Challenge that Project/Programme addresses</t>
  </si>
  <si>
    <t>3.1.  If Programme, list of projects entailed</t>
  </si>
  <si>
    <t xml:space="preserve">3.2.  Project Description </t>
  </si>
  <si>
    <t>3.3 Project Status (Y/N, Anticipated Timeframe)</t>
  </si>
  <si>
    <t>4.1.  Project Risk Data</t>
  </si>
  <si>
    <t>4.2.  Project Benefit Data, as available</t>
  </si>
  <si>
    <t>5.1.  Custodian Organisation (Full Name &amp; Abbreviation, if applicable)</t>
  </si>
  <si>
    <t>5.2.  Custodian Department (Full Name &amp; Abbreviation, if applicable)</t>
  </si>
  <si>
    <t>5.3.  Custodian Contact Name</t>
  </si>
  <si>
    <t>5.4.  Custodian Contact Designation</t>
  </si>
  <si>
    <t>5.5.  Client Contact Email Address</t>
  </si>
  <si>
    <t>5.6.  Client Contact Physical Address</t>
  </si>
  <si>
    <t>5.7.  Client Contact Telephone Number</t>
  </si>
  <si>
    <t>5.8.  Client Contact Cellphone Number</t>
  </si>
  <si>
    <t xml:space="preserve">TOD: 
- Transport adjacent (1,600m distance) 
- Mixed use – contribute to the mix of the area
- Walkable
- Transport supportive
- Land use intensity
</t>
  </si>
  <si>
    <t>Spatial Transformation:
- Well located
- Brings people close to work/ work close to people
- Integrated income levels</t>
  </si>
  <si>
    <t>In the jurisdictional area of Cape Town</t>
  </si>
  <si>
    <t>Involves multi-disciplinary teams</t>
  </si>
  <si>
    <t>Involves multiple stakeholders</t>
  </si>
  <si>
    <t>Addresses critical market failure</t>
  </si>
  <si>
    <t>Leverage private sector funding involvement/participation</t>
  </si>
  <si>
    <t xml:space="preserve">3.2.1.    Project Name </t>
  </si>
  <si>
    <t>3.2.2.    Project Description</t>
  </si>
  <si>
    <r>
      <rPr>
        <b/>
        <sz val="10"/>
        <color indexed="8"/>
        <rFont val="Calibri"/>
        <family val="2"/>
      </rPr>
      <t>3.2.3.    Project Location</t>
    </r>
    <r>
      <rPr>
        <sz val="10"/>
        <color indexed="8"/>
        <rFont val="Calibri"/>
        <family val="2"/>
      </rPr>
      <t xml:space="preserve"> </t>
    </r>
    <r>
      <rPr>
        <i/>
        <sz val="10"/>
        <color indexed="8"/>
        <rFont val="Calibri"/>
        <family val="2"/>
      </rPr>
      <t xml:space="preserve">(Capture point, line and/or polygon of the project area – CCT GIS Functionality) </t>
    </r>
  </si>
  <si>
    <t>3.2.4.    Quantity</t>
  </si>
  <si>
    <t>3.2.5.    Unit</t>
  </si>
  <si>
    <t>3.2.6.    Budgets</t>
  </si>
  <si>
    <t>3.3.1  Pre-project</t>
  </si>
  <si>
    <t>3.3.2  Inception</t>
  </si>
  <si>
    <t>3.3.3  Implementation</t>
  </si>
  <si>
    <t xml:space="preserve">4.2.1.    GDP Contribution data </t>
  </si>
  <si>
    <t>4.2.2.    Labour/Job Creation Contribution data</t>
  </si>
  <si>
    <t>Project Value (All Inclusive Total Budget)</t>
  </si>
  <si>
    <t>Current Budgeting (MTEF Allocation to this project)</t>
  </si>
  <si>
    <t xml:space="preserve">Project Cash Flows, as available </t>
  </si>
  <si>
    <t>Project Start date</t>
  </si>
  <si>
    <t>Project End date</t>
  </si>
  <si>
    <t>Need identification</t>
  </si>
  <si>
    <t>Development Approach</t>
  </si>
  <si>
    <t>Strategy</t>
  </si>
  <si>
    <t>Programme Definition</t>
  </si>
  <si>
    <t>Identification</t>
  </si>
  <si>
    <t>Selection</t>
  </si>
  <si>
    <t>Prioritisation</t>
  </si>
  <si>
    <t>Concept</t>
  </si>
  <si>
    <t>Pre-feasibility</t>
  </si>
  <si>
    <t>Feasibility</t>
  </si>
  <si>
    <t>Detailed design</t>
  </si>
  <si>
    <t>Procurement/ Contract</t>
  </si>
  <si>
    <t>Construction</t>
  </si>
  <si>
    <t>No.</t>
  </si>
  <si>
    <t>Hub, Node or Corridor</t>
  </si>
  <si>
    <t>Full Project name</t>
  </si>
  <si>
    <t>Key componets of project</t>
  </si>
  <si>
    <t>List of Project names comprosing programme</t>
  </si>
  <si>
    <t>Erf description / Street Address; or
Municipal Ward location; or
City Wide (for non-land projects)</t>
  </si>
  <si>
    <t>State risks identified in project documents</t>
  </si>
  <si>
    <t>Aloeridge</t>
  </si>
  <si>
    <t>IDP Program - Caring City</t>
  </si>
  <si>
    <t>Relocation of informal areas to accommodate Metrorail fleet upgrade</t>
  </si>
  <si>
    <t>urban Homelessness</t>
  </si>
  <si>
    <t>Fountain Village, Blue Downs, Ward 108</t>
  </si>
  <si>
    <t>20ha</t>
  </si>
  <si>
    <t>tbd</t>
  </si>
  <si>
    <t>Next 1-5 years *</t>
  </si>
  <si>
    <t>Y</t>
  </si>
  <si>
    <t>Shehaam Sim</t>
  </si>
  <si>
    <t>No</t>
  </si>
  <si>
    <t>Yes</t>
  </si>
  <si>
    <t>Blueberry Hill</t>
  </si>
  <si>
    <t>Mixed type housing</t>
  </si>
  <si>
    <t>Bond financed Houses</t>
  </si>
  <si>
    <t>Erf 1901, Blue Downs</t>
  </si>
  <si>
    <t>70ha</t>
  </si>
  <si>
    <t>Next 1-5 years</t>
  </si>
  <si>
    <t>Norah Walker</t>
  </si>
  <si>
    <t>Somewhat</t>
  </si>
  <si>
    <t xml:space="preserve">Darwin Road, Kraaifontein </t>
  </si>
  <si>
    <t>Social Housing</t>
  </si>
  <si>
    <t>Mixed Integrated Land Use</t>
  </si>
  <si>
    <t>Ward 105, Kraaifontein</t>
  </si>
  <si>
    <t>housing opportuntities</t>
  </si>
  <si>
    <t>R16m</t>
  </si>
  <si>
    <t xml:space="preserve">started </t>
  </si>
  <si>
    <t xml:space="preserve">Macassar </t>
  </si>
  <si>
    <t>Erf 2633 and Erf 2963 Macassar</t>
  </si>
  <si>
    <t>R15m</t>
  </si>
  <si>
    <t>Nooiensfontein Land, Kuilsriver</t>
  </si>
  <si>
    <t>Mixed Use</t>
  </si>
  <si>
    <t>Erven: CA531-4, CA530-5, ST939-3, ST449-2, ST11173-0, ST1169-0-3, ST946-3, 85-6779, CA538-5, CA538-6, CA539-1, ST1169-0-1, ,ST1169-0-2, ST1169-0-4, ST441-3-1, ST441-3-RE, ST447-2-1, ST447-2-RE, ST447-5-1, ST447-7, ST447-5-RE</t>
  </si>
  <si>
    <t>152ha</t>
  </si>
  <si>
    <t xml:space="preserve">Ottery </t>
  </si>
  <si>
    <t>Lower GAP housing</t>
  </si>
  <si>
    <t>Erf 1940-1 and Erf 1449 Ottery</t>
  </si>
  <si>
    <t>44ha</t>
  </si>
  <si>
    <t xml:space="preserve">Vlakteplaas </t>
  </si>
  <si>
    <t>Erf 5540, Somerset West</t>
  </si>
  <si>
    <t>145.5ha</t>
  </si>
  <si>
    <t xml:space="preserve">Wolwerivier (160ha) </t>
  </si>
  <si>
    <t>BNG/RDP Housing</t>
  </si>
  <si>
    <t>CA141-64, Melkbos</t>
  </si>
  <si>
    <t>155ha</t>
  </si>
  <si>
    <t>AECI land, Somerset-West</t>
  </si>
  <si>
    <t>Somerset West</t>
  </si>
  <si>
    <t>To early to assess as not enough information available</t>
  </si>
  <si>
    <t>CBD</t>
  </si>
  <si>
    <t>1. District 6 social housing project</t>
  </si>
  <si>
    <t>MSE IZ</t>
  </si>
  <si>
    <t>Restitution</t>
  </si>
  <si>
    <t xml:space="preserve">District 6 </t>
  </si>
  <si>
    <r>
      <t xml:space="preserve">2015/16 - 17/18: </t>
    </r>
    <r>
      <rPr>
        <sz val="10"/>
        <color indexed="8"/>
        <rFont val="Century Gothic"/>
        <family val="2"/>
      </rPr>
      <t>R78.8m</t>
    </r>
  </si>
  <si>
    <t>2015/2016</t>
  </si>
  <si>
    <t>2017/2018</t>
  </si>
  <si>
    <t>Human Settlements</t>
  </si>
  <si>
    <t>North-Eastern corridor (not deemed a corridor as yet)
Precinct</t>
  </si>
  <si>
    <t>1. Garden Cities New Town - Public Private Partnership</t>
  </si>
  <si>
    <t>Outside IZ</t>
  </si>
  <si>
    <t>Mixed income project</t>
  </si>
  <si>
    <t>Mayor's initiative with private sector in mixed income project</t>
  </si>
  <si>
    <t>Ward 105, Bloekombos, Durbanville</t>
  </si>
  <si>
    <r>
      <t xml:space="preserve">2014/15 - 17/18: </t>
    </r>
    <r>
      <rPr>
        <sz val="10"/>
        <color indexed="8"/>
        <rFont val="Century Gothic"/>
        <family val="2"/>
      </rPr>
      <t>R132.7m</t>
    </r>
  </si>
  <si>
    <t>2014/2015</t>
  </si>
  <si>
    <t>Southern Corridor (not deemed a corridor as yet)
Precinct</t>
  </si>
  <si>
    <t>Delft Infill</t>
  </si>
  <si>
    <t>N2 Gateway</t>
  </si>
  <si>
    <t xml:space="preserve">± 31 000 units in total: Serviced sites = 21 000. Serviced sites &amp; top structure = 10 000. N2 Gateway sub - programme = 8 settlements. </t>
  </si>
  <si>
    <t>Areas adjacent to N2</t>
  </si>
  <si>
    <t>2021/2022</t>
  </si>
  <si>
    <t>Delft Precinct 3 &amp; 5</t>
  </si>
  <si>
    <t>Delft Precinct 3A</t>
  </si>
  <si>
    <t>8ste Laan Valhalla Park</t>
  </si>
  <si>
    <t>In-situ upgrading sub programme = 7 settlements at 125-150du/ha. Mixed use greenfield sub programme = 4 developments at 84-100du/ha.</t>
  </si>
  <si>
    <t>BM Section</t>
  </si>
  <si>
    <t>Lotus Park</t>
  </si>
  <si>
    <t>Mfuleni Ext 1</t>
  </si>
  <si>
    <t>Monwood</t>
  </si>
  <si>
    <t>Phola Park Gugulethu</t>
  </si>
  <si>
    <t>Sweet Home Farm</t>
  </si>
  <si>
    <t>Valhalla Park Infill</t>
  </si>
  <si>
    <t xml:space="preserve">New mixed </t>
  </si>
  <si>
    <t>Driftsands</t>
  </si>
  <si>
    <t xml:space="preserve"> VRC social housing  (not deemed a corridor as yet)
Precinct</t>
  </si>
  <si>
    <t>Sustainable neighbourhood project - N2 gateway new opportunities, Insitu upgrading and New Mixed housing</t>
  </si>
  <si>
    <t>VRC IZ</t>
  </si>
  <si>
    <t>[Mike to provide feedback post meeting with Sheheema]</t>
  </si>
  <si>
    <t>N2 Gateway Insitu upgrading</t>
  </si>
  <si>
    <t xml:space="preserve">Areas within VRC </t>
  </si>
  <si>
    <t>Southern Corridor</t>
  </si>
  <si>
    <t>Forest Village</t>
  </si>
  <si>
    <t>Affordable, GAP &amp; Open Market Housing</t>
  </si>
  <si>
    <t xml:space="preserve">Southern Corridor Sustainable Neighbourhoods Projects: Forest Village </t>
  </si>
  <si>
    <t xml:space="preserve">Southern Corridor along N2, R300 &amp; Stellenbosch Arterial - Erven 8043, 1915, 1916 </t>
  </si>
  <si>
    <t>45ha</t>
  </si>
  <si>
    <t>Yes - MTEF R537 000 000</t>
  </si>
  <si>
    <t>5268 (5268 services, 3912 units)</t>
  </si>
  <si>
    <t>Design by Employer</t>
  </si>
  <si>
    <t>Yes. Aligned with the City's Housing Strategy &amp; TOD. Transport node to be incorporated into layout.</t>
  </si>
  <si>
    <t>IRDP: Phase 1: Planning and Services</t>
  </si>
  <si>
    <t>To Follow. Land Use and NEMA applications pending.</t>
  </si>
  <si>
    <t>To follow</t>
  </si>
  <si>
    <t>To Follow</t>
  </si>
  <si>
    <t>Delays in statutory processes - EA &amp; LUPO approvals outstanding, community engagement, funding, infrastructure availability and linking services</t>
  </si>
  <si>
    <t>Department of Human Settlements</t>
  </si>
  <si>
    <t>Chief Director: Human Settlement Planning</t>
  </si>
  <si>
    <t>Tel: 021 483 4224, Email: jacqueline.samson@westerncape.gov.za</t>
  </si>
  <si>
    <t>Penhill Site</t>
  </si>
  <si>
    <t>Southern Corridor Sustainable Neighbourhoods Projects: Pennhill Site</t>
  </si>
  <si>
    <t>Southern Corridor along N2, R300 &amp; Stellenbosch Arterial - Ptn 5, 8, 25, 26, 31, 32, 35, 45 of Farm 468</t>
  </si>
  <si>
    <t>168ha</t>
  </si>
  <si>
    <t>Yes - MTEF R1 800 000</t>
  </si>
  <si>
    <t>10 000 (7000 affordable, 2000 GAP; &amp; 1000 Open Market)</t>
  </si>
  <si>
    <t>In process.</t>
  </si>
  <si>
    <t xml:space="preserve">To follow.  </t>
  </si>
  <si>
    <t>Statutory processes to be initiated, community engagement, funding, infrastructure availability and linking services</t>
  </si>
  <si>
    <t>Ithemba Site</t>
  </si>
  <si>
    <t>UISP</t>
  </si>
  <si>
    <t>Southern Corridor Sustainable Neighbourhoods Projects: Ithemba Site</t>
  </si>
  <si>
    <t>N2 Corridor - Portion 1 &amp; Remainder Farm 996</t>
  </si>
  <si>
    <t>88ha</t>
  </si>
  <si>
    <t>Yes - MTEF R2 000 000</t>
  </si>
  <si>
    <t>2000 (2000 BNG) (&amp; 120 smallholdings)</t>
  </si>
  <si>
    <t>UISP: Planning</t>
  </si>
  <si>
    <t xml:space="preserve">In process. Project team has initiated process. </t>
  </si>
  <si>
    <t>Statutory processes recenly initiated, community engagement, funding, infrastructure availability and linking services</t>
  </si>
  <si>
    <t>Kosovo</t>
  </si>
  <si>
    <t>Southern Corridor Sustainable Neighbourhoods Projects: Kosovo</t>
  </si>
  <si>
    <t>N2 Corridor - Erven 695, 3110, 679</t>
  </si>
  <si>
    <t>31ha</t>
  </si>
  <si>
    <t>Yes - MTEF R1 500 000</t>
  </si>
  <si>
    <t>1100 (?) (825 BNG; 275 Affordable)</t>
  </si>
  <si>
    <t>Yes. Aligned with the City's Housing Strategy &amp; TOD.Transport node to be incorporated into layout.</t>
  </si>
  <si>
    <t>Belhar Precinct Development</t>
  </si>
  <si>
    <t>Commercial, Industrial, Social &amp; Affordable Housing</t>
  </si>
  <si>
    <t>Belhar</t>
  </si>
  <si>
    <t>Yes - MTEF R82 872 000</t>
  </si>
  <si>
    <t>2000 (Affordable &amp; Social Housing)</t>
  </si>
  <si>
    <t>Land Availability Agreement</t>
  </si>
  <si>
    <t>Yes. Aligned with the City's Housing Strategy &amp; TOD.</t>
  </si>
  <si>
    <t>In process</t>
  </si>
  <si>
    <t>Denel Land</t>
  </si>
  <si>
    <t xml:space="preserve">Land in the process of being tranferred. </t>
  </si>
  <si>
    <t>N - Not in current Business Plan</t>
  </si>
  <si>
    <t>To be determined</t>
  </si>
  <si>
    <t>N2 Gateway - Delft Symphony</t>
  </si>
  <si>
    <t>Delft Symphony (Phase 1 of N2 Gateway)</t>
  </si>
  <si>
    <t>N2 Corridor</t>
  </si>
  <si>
    <t>Yes - MTEF R226 660 000</t>
  </si>
  <si>
    <t>1951 + 525 + 389</t>
  </si>
  <si>
    <t>Design &amp; Build</t>
  </si>
  <si>
    <t>IRDP: Phase 1 and 2</t>
  </si>
  <si>
    <t>In process (to be completed within the 2017/18.</t>
  </si>
  <si>
    <t>N2 Gateway - Joe Slovo</t>
  </si>
  <si>
    <t>N2 Joe Slovo</t>
  </si>
  <si>
    <t>Yes - MTEF R183 400 000</t>
  </si>
  <si>
    <t>2639 (In-situ upgrade)</t>
  </si>
  <si>
    <t>IRDP: Phase 4; UISP</t>
  </si>
  <si>
    <t>In process (to be completed by 2016/17)</t>
  </si>
  <si>
    <t>Boy's Town</t>
  </si>
  <si>
    <t>Phillipi: Boy's Town</t>
  </si>
  <si>
    <t>Phillipi</t>
  </si>
  <si>
    <t>Yes - MTEF R79 000 000</t>
  </si>
  <si>
    <t>1392 (BNG)</t>
  </si>
  <si>
    <t>Sheffield</t>
  </si>
  <si>
    <t>Phillipi: Sheffield</t>
  </si>
  <si>
    <t>Yes - MTEF R85 000 000</t>
  </si>
  <si>
    <t>530 (BNG)</t>
  </si>
  <si>
    <t>IRDP: Phase 1: Planning &amp; Services</t>
  </si>
  <si>
    <t>Thembelihle</t>
  </si>
  <si>
    <t>Pelican Park: Thembelihle</t>
  </si>
  <si>
    <t>Pelican Park</t>
  </si>
  <si>
    <t>Yes - MTEF R28 950 000</t>
  </si>
  <si>
    <t>219 (BNG)</t>
  </si>
  <si>
    <t>IRDP: Phase 1 &amp; 2</t>
  </si>
  <si>
    <t>In process (to be completed by 2015/16)</t>
  </si>
  <si>
    <t>De Novo</t>
  </si>
  <si>
    <t>De Novo (Stellenbosch)</t>
  </si>
  <si>
    <t>Portions 10  &amp; 18 of the Farm Joostenbergvlakte, Paarl RD in the Stellenbosch Municipal Area of the Cape Winelands District.</t>
  </si>
  <si>
    <t>192ha</t>
  </si>
  <si>
    <t>Yes - MTEF R3 500 000</t>
  </si>
  <si>
    <t>3000 (50% BNG &amp; 50% GAP)</t>
  </si>
  <si>
    <t xml:space="preserve">Yes. Not located close to existing transport node, provision to be made for this in layout. </t>
  </si>
  <si>
    <t>IRDP: Phase1: Planning &amp; Services</t>
  </si>
  <si>
    <t>Underway</t>
  </si>
  <si>
    <t>Statutory processes to be initiated, community engagement, funding, infrastructure availability and linking services, transport linkages</t>
  </si>
  <si>
    <t>Nuwe Begin</t>
  </si>
  <si>
    <t>LAA Nuwe Begin</t>
  </si>
  <si>
    <t>Portion of Erf 1892, Blue Downs</t>
  </si>
  <si>
    <t>9.00 ha</t>
  </si>
  <si>
    <t>no</t>
  </si>
  <si>
    <t>591 affordable housing</t>
  </si>
  <si>
    <t>close to transport node, no</t>
  </si>
  <si>
    <t>yes</t>
  </si>
  <si>
    <t>in process (to be completed by 2019</t>
  </si>
  <si>
    <t>number of qualifing sales</t>
  </si>
  <si>
    <t>F de Wet</t>
  </si>
  <si>
    <t>Kuilsrivier</t>
  </si>
  <si>
    <t>Highbury</t>
  </si>
  <si>
    <t>BNG</t>
  </si>
  <si>
    <t>LAA Highbury</t>
  </si>
  <si>
    <t>Portion of Farm 1327, Kuilsrivier</t>
  </si>
  <si>
    <t>14.65 ha</t>
  </si>
  <si>
    <t>not all yet</t>
  </si>
  <si>
    <t>372 BNG</t>
  </si>
  <si>
    <t>close to transport node, yes</t>
  </si>
  <si>
    <t>in process (to be completed by 2018</t>
  </si>
  <si>
    <t xml:space="preserve">                                                                                                                                                                                                                                                                                                                                                                                                                 </t>
  </si>
  <si>
    <t>Paarl</t>
  </si>
  <si>
    <t>Dal Josafat</t>
  </si>
  <si>
    <t>LAA Dal Josefat Erf 16161 Paarl</t>
  </si>
  <si>
    <t>Erf 16161 Paarl</t>
  </si>
  <si>
    <t>37 ha</t>
  </si>
  <si>
    <t xml:space="preserve">2000 affordable housing </t>
  </si>
  <si>
    <t>will start end 2015/16</t>
  </si>
  <si>
    <t>Stellendal</t>
  </si>
  <si>
    <t>LAA Stellendale</t>
  </si>
  <si>
    <t>Portion of farm 423/4, Kuilsrivier</t>
  </si>
  <si>
    <t>5.8 ha</t>
  </si>
  <si>
    <t>140 affordable housing units</t>
  </si>
  <si>
    <t>Blue Downs 1896</t>
  </si>
  <si>
    <t>LAA Blue Downs 1896</t>
  </si>
  <si>
    <t>LAA Blue Downs 1897</t>
  </si>
  <si>
    <t>LAA Blue Downs Erf 1896</t>
  </si>
  <si>
    <t>7.56 ha</t>
  </si>
  <si>
    <t>200 affordable housing</t>
  </si>
  <si>
    <t>LAA</t>
  </si>
  <si>
    <t>in process</t>
  </si>
  <si>
    <t>2017 onwards</t>
  </si>
  <si>
    <t>still need to apply for dev rights</t>
  </si>
  <si>
    <t xml:space="preserve"> Eersteriver 393</t>
  </si>
  <si>
    <t>LAA Eersteriver 393</t>
  </si>
  <si>
    <t>LAA Eersteriver 394</t>
  </si>
  <si>
    <t>1.82 ha</t>
  </si>
  <si>
    <t>86 affordable housing</t>
  </si>
  <si>
    <t>Blue Downs 4238</t>
  </si>
  <si>
    <t>LAA Blue Downs 4238</t>
  </si>
  <si>
    <t>LAA Blue Downs 4239</t>
  </si>
  <si>
    <t>4.3 ha</t>
  </si>
  <si>
    <t>236 affordable housing</t>
  </si>
  <si>
    <t>Brentwood park 5846</t>
  </si>
  <si>
    <t>LAA Brentwood park 5846</t>
  </si>
  <si>
    <t>LAA Brentwood park 5847</t>
  </si>
  <si>
    <t>2.35 ha</t>
  </si>
  <si>
    <t>126 affordable housing</t>
  </si>
  <si>
    <t xml:space="preserve"> Delft 3494</t>
  </si>
  <si>
    <t>LAA Delft 3494</t>
  </si>
  <si>
    <t>LAA Delft 3495</t>
  </si>
  <si>
    <t>5.49 ha</t>
  </si>
  <si>
    <t>629 affordable housing</t>
  </si>
  <si>
    <t>Khayelitsha 26943</t>
  </si>
  <si>
    <t>Proposed future LAA Khayelitsha 26943</t>
  </si>
  <si>
    <t>2.83 ha</t>
  </si>
  <si>
    <t>affordable housing</t>
  </si>
  <si>
    <t>2018 onwards</t>
  </si>
  <si>
    <t xml:space="preserve"> Erf 47585 Mitchells Plain</t>
  </si>
  <si>
    <t>Proposed future LAA (DTPW) Erf 47585 Mitchells Plain</t>
  </si>
  <si>
    <t>Erf 47585 Mitchells Plain</t>
  </si>
  <si>
    <t>3.35 ha</t>
  </si>
  <si>
    <t>Belleville</t>
  </si>
  <si>
    <t xml:space="preserve"> Erf 109533 Charlesville</t>
  </si>
  <si>
    <t>Proposed future LAA (DTPW) Erf 109533 Charlesville</t>
  </si>
  <si>
    <t>Erf 109533 Charlesville, Bellville</t>
  </si>
  <si>
    <t>2.5 ha</t>
  </si>
  <si>
    <t>Tyger Valley, Bellville</t>
  </si>
  <si>
    <t>Galleria development</t>
  </si>
  <si>
    <t xml:space="preserve">Mixed used development and redevelopment and management of Council facilities (Velodrome and Bellville Athletic Stadium). Sale of municipal land (7.8ha) and lease of Council facilities (Velodrome and athletic stadium) to private sector. </t>
  </si>
  <si>
    <t xml:space="preserve">IDP Focus Area 1- Opportunity City </t>
  </si>
  <si>
    <t>Leveraging City assets to drive
economic growth and  sustainable development.  Effective utilisation of underutilised Council land and facilities to stimulate further growth and investment, leverage economic growth, generate income and to create employment opportunities as well as to curtail expenditure on high-level Council / community facilities</t>
  </si>
  <si>
    <t xml:space="preserve">Create mixed-use development opportunities in property market </t>
  </si>
  <si>
    <t>Remainder of Erf 21750, Bellville</t>
  </si>
  <si>
    <t xml:space="preserve">131 000m ² of mixed-used development </t>
  </si>
  <si>
    <t xml:space="preserve">Retail: 49 250m²  Office 21 950m²; Residential 245 units; Hotel (250 rooms); Conference and Place of Assembly  500 - 14 000 delegates / spectators) ); </t>
  </si>
  <si>
    <t>R 1.5 b</t>
  </si>
  <si>
    <t>N/A</t>
  </si>
  <si>
    <t>10/2015</t>
  </si>
  <si>
    <t>06/2018</t>
  </si>
  <si>
    <t>X</t>
  </si>
  <si>
    <t>P</t>
  </si>
  <si>
    <t>N</t>
  </si>
  <si>
    <t xml:space="preserve">1) Down-swing in property market; (2) High services costs (3) Time delay since tender award and changing cicumstances. </t>
  </si>
  <si>
    <t>Devmark Properties (Pty) Ltd</t>
  </si>
  <si>
    <t xml:space="preserve">Property Management </t>
  </si>
  <si>
    <t>Andre Human</t>
  </si>
  <si>
    <t xml:space="preserve">Manager: Property Development </t>
  </si>
  <si>
    <t>Andre.human@capetown.gov.za</t>
  </si>
  <si>
    <t>Civic Centre, 13th Floor, Heerengrach Blvd., Cape Town</t>
  </si>
  <si>
    <t>021-4002366</t>
  </si>
  <si>
    <t>Clifton</t>
  </si>
  <si>
    <t xml:space="preserve">Clifton Precinct Redevelopment </t>
  </si>
  <si>
    <t>Mixed use development and upgrading of Council facilities.Sale and lease of municipal land to private sector based on urban design and planning parameters - land-use and development approvals to be obtained by private sector developer.</t>
  </si>
  <si>
    <t>Leveraging City assets to drive
economic growth and  sustainable development. Effective utilisation of underutilised Council land and facilities to stimulate further growth and investment, leverage economic growth, generate income and to create employment opportunities as well as to improve and upgrade high-level Council and sport facilities.</t>
  </si>
  <si>
    <t>Portions of remainder of Erven 4 and 148, Clifton</t>
  </si>
  <si>
    <t>(1) Public objection (2) Tender process before land-use approvals</t>
  </si>
  <si>
    <t>David Marais</t>
  </si>
  <si>
    <t xml:space="preserve">Head: Development &amp; Facilitation </t>
  </si>
  <si>
    <t>David.marais@capetown.gov.za</t>
  </si>
  <si>
    <t xml:space="preserve">Three Anchor Bay </t>
  </si>
  <si>
    <t xml:space="preserve">Three Anchor Bay Precinct redevelopment </t>
  </si>
  <si>
    <t>Mixed use development and upgrading of Council facilities.Land-use procedure and sale and lease of appropriately municipal land to private sector.</t>
  </si>
  <si>
    <t>Effective utilisation of underutilised Council land and facilities to stimulate further growth and investment, leverage economic growth, generate income and to create employment opportunities as well as to improve and upgrade Council and facilities.</t>
  </si>
  <si>
    <t xml:space="preserve">Portion of Erf 1056, Green Point </t>
  </si>
  <si>
    <t>(1) Historical public interest and objections.</t>
  </si>
  <si>
    <t xml:space="preserve">Ebenezer, Cape Town </t>
  </si>
  <si>
    <t xml:space="preserve">Ebenezer depot redevelopment </t>
  </si>
  <si>
    <t xml:space="preserve">Mixed use with predominately residential development and relocation of City depot. Land-use procedure and sale and lease of appropriately municipal land to private sector. </t>
  </si>
  <si>
    <t xml:space="preserve">Portion of Erf 1056, Green Point including Erven 17, 31, 32, 33RE, 34, 35RE, 37 -39. </t>
  </si>
  <si>
    <t xml:space="preserve">(1) Relocation of council facilities. (2) Public participation (3) development concept </t>
  </si>
  <si>
    <t>Gallows Hills, Cape Town CBD.</t>
  </si>
  <si>
    <t xml:space="preserve">Gallows Hills Redevelopment </t>
  </si>
  <si>
    <t xml:space="preserve">Mixed use development and upgrading of Council facilities.Land-use procedure and sale of appropriately zoned municipal land to private sector </t>
  </si>
  <si>
    <t>Leveraging City assets to drive
economic growth and  sustainable development. Effective utilisation of underutilised Council land and facilities to stimulate further growth and investment, leverage economic growth, generate income and to create employment opportunities as well as to improve and upgrade Council facilities</t>
  </si>
  <si>
    <t xml:space="preserve">Tyger Valley, Bellville </t>
  </si>
  <si>
    <t>SU Bellville Park Campus development</t>
  </si>
  <si>
    <t>Expansion of university campus and mixed use development. Facilaite development of tertiary campus (11ha) and mixed-use on remainder of land (650 000m² bulk)</t>
  </si>
  <si>
    <t>Leveraging City assets to drive
economic growth and  sustainable development. Faciliate further growth and investment within the Tyger Valley area, leverage economic growth, generate income and to create employment opportunities.</t>
  </si>
  <si>
    <t xml:space="preserve">Erven 23974 &amp; 1682, Bellville including City-land Erf 23973 and portion erf 21750. </t>
  </si>
  <si>
    <t xml:space="preserve">University and 650 000m² mixed-use. </t>
  </si>
  <si>
    <t xml:space="preserve">(1) Community involvement </t>
  </si>
  <si>
    <t xml:space="preserve">Khayelitsha Business Distrcit </t>
  </si>
  <si>
    <t xml:space="preserve">Business expansion of Khayelitsha Business District. </t>
  </si>
  <si>
    <t xml:space="preserve">Retail and office development. Facilitation, partnership and off balance sheet arragngement. </t>
  </si>
  <si>
    <t xml:space="preserve">Leveraging City assets to drive
economic growth and  sustainable development. Effective utilisation of underutilised Council land to stimulate further growth and investment, leverage economic growth, generate income and to create employment opportunities within Khayelitsha. </t>
  </si>
  <si>
    <t xml:space="preserve">Portion Erf 18370, Khayelithsa. </t>
  </si>
  <si>
    <t xml:space="preserve">Facilaite development of additional 10 000m² of retail. Office and other commenrcila related development projects. </t>
  </si>
  <si>
    <t xml:space="preserve">P </t>
  </si>
  <si>
    <t>Andre Human, David Marais, Thulani Madikane</t>
  </si>
  <si>
    <t xml:space="preserve">Khayelitsha </t>
  </si>
  <si>
    <t xml:space="preserve">Khayelitsha Industrial Park </t>
  </si>
  <si>
    <t xml:space="preserve">Development of industrial park.Sale of municipal land </t>
  </si>
  <si>
    <t xml:space="preserve">Create industrial development opportunities in property market </t>
  </si>
  <si>
    <t xml:space="preserve">Erven 74862 - 74865, 3287/8, etc. Khayelithsa </t>
  </si>
  <si>
    <t xml:space="preserve">(1) Market demand / perception (2)Community involvement. </t>
  </si>
  <si>
    <t>Thulani Madikane</t>
  </si>
  <si>
    <t>Project Manager</t>
  </si>
  <si>
    <t xml:space="preserve">Melkbos </t>
  </si>
  <si>
    <t xml:space="preserve">Melkbos Business District </t>
  </si>
  <si>
    <t xml:space="preserve">Establish business district at Melkbos. Sale of appropriately zoned municipal land </t>
  </si>
  <si>
    <t xml:space="preserve">Leveraging City assets to drive
economic growth and  sustainable development. Effective utilisation of underutilised Council land to stimulate further growth and investment, leverage economic growth, generate income and to create employment opportunities. </t>
  </si>
  <si>
    <t>Portion of remainder of Erf 1694, Melkbos</t>
  </si>
  <si>
    <t xml:space="preserve">(1) Market demand / perception (2)Nuclear zone. </t>
  </si>
  <si>
    <t>Anthony Damonze</t>
  </si>
  <si>
    <t xml:space="preserve">Visserhok </t>
  </si>
  <si>
    <t xml:space="preserve">Zone 7 Motor Sport precinct </t>
  </si>
  <si>
    <t xml:space="preserve">Establish new motor sport facility in Cape Town.Relocation of current facility (Killarney) to provide opportunity for urban development. </t>
  </si>
  <si>
    <t xml:space="preserve">Make land available for urban development and relocation of sport facility to more appropriate location </t>
  </si>
  <si>
    <t>Portions of remainder CA153-0, Cape Farms</t>
  </si>
  <si>
    <t>(1) Viability (20 private sector involvement.</t>
  </si>
  <si>
    <t xml:space="preserve">Bellville (Hardekraaltjie) </t>
  </si>
  <si>
    <t>Bellville Sport Precinct</t>
  </si>
  <si>
    <t>Integrate sport facilities and associated uses along Voortrekker Road in Bellville CBD. Upgrade of sport facilities and establishment of associated commercial facilities.</t>
  </si>
  <si>
    <t xml:space="preserve">Portions of  Erven 10840, 10842, 10846 ao, Bellville </t>
  </si>
  <si>
    <t xml:space="preserve">(1) Feasibility (2) privat sector involvement (3) market demand. </t>
  </si>
  <si>
    <t>Cape Town CBD</t>
  </si>
  <si>
    <t xml:space="preserve">Strand Street Quarries </t>
  </si>
  <si>
    <t>Upgrade quarries and surrounding areas. Sale of municipal land</t>
  </si>
  <si>
    <t xml:space="preserve">Erf 376, Cape Town </t>
  </si>
  <si>
    <t>(1) heritage issues (2) Community involvement.</t>
  </si>
  <si>
    <t>Tania Lewis</t>
  </si>
  <si>
    <t>Head: Property Disposals</t>
  </si>
  <si>
    <t xml:space="preserve">Cape Town CBD </t>
  </si>
  <si>
    <t>Expansion of CTICC</t>
  </si>
  <si>
    <t xml:space="preserve">Expansion of CTICC.  Lease of municipal land </t>
  </si>
  <si>
    <t>Expansion of the City's tourism market</t>
  </si>
  <si>
    <t>Erven 245 and 246 Roggebaai, Cape Town</t>
  </si>
  <si>
    <t>(1) Multiple stateholders</t>
  </si>
  <si>
    <t>David Marais, Anthony Damonze</t>
  </si>
  <si>
    <t xml:space="preserve">Mixed-use tower block development </t>
  </si>
  <si>
    <t>Development of office, hotel and parking (Tower Block) . Lease of developable bulk.</t>
  </si>
  <si>
    <t xml:space="preserve">Erf 245 Roggebaai </t>
  </si>
  <si>
    <t>(1) Viability (2) Market demand</t>
  </si>
  <si>
    <t>Salazar Square Parking parkade</t>
  </si>
  <si>
    <t xml:space="preserve">Development of parkade. Lease of developable bulk for development of parkade </t>
  </si>
  <si>
    <t xml:space="preserve">Expand City's bulk allocation to mixed use development </t>
  </si>
  <si>
    <t xml:space="preserve">Portion of Erf 192, Roggebaai, Cape Town </t>
  </si>
  <si>
    <t>(1) Viability</t>
  </si>
  <si>
    <t>Site B</t>
  </si>
  <si>
    <t xml:space="preserve">Office and retail development (residential ?) Sale of zoned municipal land </t>
  </si>
  <si>
    <t>Erf 165639, Cape Town</t>
  </si>
  <si>
    <t>Market demand</t>
  </si>
  <si>
    <t>Site D</t>
  </si>
  <si>
    <t xml:space="preserve">Office and retail development (residential ?) . Sale of zoned municipal land </t>
  </si>
  <si>
    <t xml:space="preserve">Erf 171452, Cape Town </t>
  </si>
  <si>
    <t xml:space="preserve">Century City </t>
  </si>
  <si>
    <t xml:space="preserve">Office development. Sale of zoned municipal land </t>
  </si>
  <si>
    <t>Erf 5161, Century City</t>
  </si>
  <si>
    <t xml:space="preserve">Granger Bay (Cape Town stadium) </t>
  </si>
  <si>
    <t xml:space="preserve">Commercial development. Sale of zoned municipal land  </t>
  </si>
  <si>
    <t>Granger Bay</t>
  </si>
  <si>
    <t>Portion of Erf 1056, Green Point</t>
  </si>
  <si>
    <t>(1) Market demand (2) Community involvement</t>
  </si>
  <si>
    <t>Newlands</t>
  </si>
  <si>
    <t xml:space="preserve">Newlands swimming pool </t>
  </si>
  <si>
    <t>Commercial development and upgrade of Council facility (swimming pool) . Sale of municipal land</t>
  </si>
  <si>
    <t xml:space="preserve">Leveraging City assets to drive
economic growth and  sustainable development. Effective utilisation of underutilised Council land and facilities to stimulate further growth and investment, leverage economic growth, generate income and to create employment opportunities as well as to improve and upgrade high-level sport facilities (Acquatic centre) </t>
  </si>
  <si>
    <t xml:space="preserve">Create mixed-use development opportunities in property market and upgrade sport facility to international standard - expaqnsion of City's tourism market (sport) </t>
  </si>
  <si>
    <t>Erf 96655, Newlands</t>
  </si>
  <si>
    <t>(1) Community involvement (2) Viability</t>
  </si>
  <si>
    <t>Neil Eybers</t>
  </si>
  <si>
    <t xml:space="preserve">Woodstock </t>
  </si>
  <si>
    <t xml:space="preserve">Pickwick street Housing project </t>
  </si>
  <si>
    <t xml:space="preserve">Mixed housing development.Sale of zoned municipal land  </t>
  </si>
  <si>
    <t xml:space="preserve">Erf 13814, Cape Town </t>
  </si>
  <si>
    <t>(1) Development concept</t>
  </si>
  <si>
    <t xml:space="preserve">Simonstown </t>
  </si>
  <si>
    <t xml:space="preserve">Commercialisation of Council resorts. Pilot project - Miller's Point. </t>
  </si>
  <si>
    <t xml:space="preserve">Lease of municipal land.  </t>
  </si>
  <si>
    <t xml:space="preserve">Leveraging City assets to drive
economic growth and  sustainable development. Commercialisation of council facilities to improve, expand and upgrade facilities and services and to minimize Copuncil expenditure and costs. </t>
  </si>
  <si>
    <t xml:space="preserve">Improvement of services at City resorts. </t>
  </si>
  <si>
    <t>Erf number XXX</t>
  </si>
  <si>
    <t>Andre Human, Tania Lewis</t>
  </si>
  <si>
    <t xml:space="preserve">Cape Town </t>
  </si>
  <si>
    <t>Redevelopment of Cape Good Hope Centre</t>
  </si>
  <si>
    <t xml:space="preserve">Sale of municipal land &amp; buildings </t>
  </si>
  <si>
    <t xml:space="preserve">Erven 5018, 161669 ao, Cape Town </t>
  </si>
  <si>
    <t xml:space="preserve">(1) Community involvment </t>
  </si>
  <si>
    <t xml:space="preserve">Atlantis </t>
  </si>
  <si>
    <t>Atlantis Green Hub</t>
  </si>
  <si>
    <t xml:space="preserve">Expansion of green technology inisiative in Atlantis Green- hub. Sale of municipal land </t>
  </si>
  <si>
    <t xml:space="preserve">Leveraging City assets to drive
economic growth and  sustainable development. 1) Establish green hub industries in Atlantis 2) Effective utilisation of underutilised Council land to stimulate further growth and investment, leverage economic growth, generate income and to create employment opportunities. </t>
  </si>
  <si>
    <t xml:space="preserve">Expansion of the City's industial sector </t>
  </si>
  <si>
    <t>Portion of Erf CA 1183</t>
  </si>
  <si>
    <t xml:space="preserve">(1) Expansion and attraction of green technoogy industries. </t>
  </si>
  <si>
    <t xml:space="preserve">Tania Lewis </t>
  </si>
  <si>
    <t>Kuils River</t>
  </si>
  <si>
    <t>Kuilsriver Golf Klub Residential development</t>
  </si>
  <si>
    <t xml:space="preserve">Land swop for residential development and golf course upgrading. Sale and acquisition of land </t>
  </si>
  <si>
    <t xml:space="preserve">Expansion of the City's residential sector </t>
  </si>
  <si>
    <t xml:space="preserve">ST 222-67 and others </t>
  </si>
  <si>
    <t>(1) Market demand (2) Infrastructure demands (3) Environmental issues (4) Contracting issues</t>
  </si>
  <si>
    <t xml:space="preserve">Hazendal </t>
  </si>
  <si>
    <t xml:space="preserve">Residential development </t>
  </si>
  <si>
    <t>Development of 260 reidential units. Sale of municipal land</t>
  </si>
  <si>
    <t>Portion 62 of farm 222, Hazendal</t>
  </si>
  <si>
    <t xml:space="preserve">(1) Market demand (2) Infrastructure demands (3) Environmental issues </t>
  </si>
  <si>
    <t>Head: Disposals</t>
  </si>
  <si>
    <t>Strand</t>
  </si>
  <si>
    <t xml:space="preserve">Old Strand Water Works residential development </t>
  </si>
  <si>
    <t xml:space="preserve">Sale and development of municipal land for residential development.Sale of municipal land  </t>
  </si>
  <si>
    <t xml:space="preserve">Old Strand Worter Works residential development </t>
  </si>
  <si>
    <t xml:space="preserve">Farm 815, Somerset West </t>
  </si>
  <si>
    <t>(1) Environmental issues (2) Contracting</t>
  </si>
  <si>
    <t>Diep River</t>
  </si>
  <si>
    <t xml:space="preserve">Moquet Farm mix-use development </t>
  </si>
  <si>
    <t>Sale and development of land  on municipal land knowm as "Moquet Farm". Sale of appropriately zoned municipal land</t>
  </si>
  <si>
    <t>Erf number 78772, Cape Town</t>
  </si>
  <si>
    <t>Claremont</t>
  </si>
  <si>
    <t xml:space="preserve">Old Claremont Cricket Grounds" Palmyra Rd Residential development </t>
  </si>
  <si>
    <t xml:space="preserve">Sale and development of municipal land for residential development.Land-use procedure and sale of appropriately zoned municipal land (1.3ha)   </t>
  </si>
  <si>
    <t xml:space="preserve">Erven 5434/5/6/7/8 and others, Cape Town </t>
  </si>
  <si>
    <t>(1) Heritage issues (2) Community involvement.</t>
  </si>
  <si>
    <t xml:space="preserve">Harmony Waves Beach Echo Estate Development </t>
  </si>
  <si>
    <t xml:space="preserve">Sale and development of municipal land for residential development. Sale of municipal land </t>
  </si>
  <si>
    <t>Erf numbers XXXX</t>
  </si>
  <si>
    <t xml:space="preserve">Not yet allocated </t>
  </si>
  <si>
    <t>Fisantekraal</t>
  </si>
  <si>
    <t xml:space="preserve">Fisantekraal retail </t>
  </si>
  <si>
    <t xml:space="preserve">Sale and development of municipal land for retail development. Land-use procedure and sale of municipal land </t>
  </si>
  <si>
    <t xml:space="preserve">Leveraging City assets to drive
economic growth and  sustainable development. </t>
  </si>
  <si>
    <t xml:space="preserve">Provision of retail facilities in previously disadvantaged areas </t>
  </si>
  <si>
    <t>Erf 180, Fisantekraal</t>
  </si>
  <si>
    <t>David Marais / Neil Eybers</t>
  </si>
  <si>
    <t>Belhar CBD</t>
  </si>
  <si>
    <t xml:space="preserve">Belhar retail &amp; residential </t>
  </si>
  <si>
    <t xml:space="preserve">Sale and development of municipal land for residential and residential development. Land-use procedure and sale of municipal land </t>
  </si>
  <si>
    <t>Erf number 3188, Delft</t>
  </si>
  <si>
    <t xml:space="preserve">(1) Infrastructure / services issues </t>
  </si>
  <si>
    <t>Du Noon</t>
  </si>
  <si>
    <t xml:space="preserve">Redevelopment of Killarney race track for urban development </t>
  </si>
  <si>
    <t xml:space="preserve">Establishment of residential development adjacent to work opportunities. (In-fill development) </t>
  </si>
  <si>
    <t xml:space="preserve">Killarney Mixed-use urban development </t>
  </si>
  <si>
    <t>(1) Lease issues</t>
  </si>
  <si>
    <t>Node</t>
  </si>
  <si>
    <t>Kapteinsklip: Provision of professional services for Kapteinsklip Station Precinct &amp; Mnandi Coastal Node: Development Framework, Environmental and Land  Use Planning</t>
  </si>
  <si>
    <t>Baseline studies, Development Options, Environmental Impact assessment, Heritage Impact assessment, Land use application for rezoning to subdivsional area, Transport Impact assessment, Bulk Services Report, Phasing Plan for Implementation</t>
  </si>
  <si>
    <t>Obtain all required approval to get land use rights in place for purposes of Human Settlement Development and related uses</t>
  </si>
  <si>
    <t>Obtain required approvals in order to address housing needs in the area; Provide adequate link between Mitchells Plain and Coastal Resort</t>
  </si>
  <si>
    <t>Housing need, environmental impact reduced, access to coast, improve accessibility</t>
  </si>
  <si>
    <t>Inception report, Evaluation Framework, Baseline Studies Report, Final Conceptual  Framework Report, Development Options, Development Framework, Investment Framework and Land Release Strategy, Environmental Impact Assessment (Including Heritage Impact Assessment), Land Use Management Application</t>
  </si>
  <si>
    <t>Full environmental and bulk services assessment, land use application</t>
  </si>
  <si>
    <t>Kapteinsklip Station Area in Mitchells Plain</t>
  </si>
  <si>
    <t>Proposed development of approximately 1200 housing opportunities, with related uses</t>
  </si>
  <si>
    <t>End 2015</t>
  </si>
  <si>
    <t>Approximately 1200 housing opportunities on development footprint of 50ha</t>
  </si>
  <si>
    <t>Environmental Authorisation and potential conditions to be imposed</t>
  </si>
  <si>
    <t>Unknown</t>
  </si>
  <si>
    <t>Human Settlements Directorate</t>
  </si>
  <si>
    <t>Spatial Planning and Urban Design Department</t>
  </si>
  <si>
    <t>Riaan van Heerden</t>
  </si>
  <si>
    <t>Athlone Power Station Redevelopment</t>
  </si>
  <si>
    <t>Development Strategy, Development Framework and Environmental, Heritage and Land Use Approvals, Decomissioning, Obtain development partner / alienation</t>
  </si>
  <si>
    <t>Redevelopment of the Athlone Power Station as a mixed use development</t>
  </si>
  <si>
    <t xml:space="preserve">• Spatial transformation and social inclusion through the redevelopment of an element of infrastructure which previously separated racially distinct residential areas
• Mixed income residential development
• Mixed use development
• Transit Oriented Development: capitalising on the sites proximity to rail and planned IRT
• Leveraging of private sector investment
• Revenue generation for the City through both property taxes and land value
</t>
  </si>
  <si>
    <t>Spatial transformation, provision of affordable housing, revenue generation</t>
  </si>
  <si>
    <t>Technical Support for the Site-Specific Redevelopment Strategy in the City of Cape Town: Athlone Power Station, Provision of Professional Services for the Athloen Power Station: Development Framework, Engineering Services, Environmentla nd Land Use Planning, Athlone Power Station Decommissioning</t>
  </si>
  <si>
    <t>N2, Jan Smuts, Bungha Avenue</t>
  </si>
  <si>
    <t>36ha</t>
  </si>
  <si>
    <t>?</t>
  </si>
  <si>
    <t>Professional Services +-R20m 
Capital unknown</t>
  </si>
  <si>
    <t>R8m</t>
  </si>
  <si>
    <t>Acquisition of rights by 2017. Development likely to take 20 years</t>
  </si>
  <si>
    <t>y</t>
  </si>
  <si>
    <t>Yes - Completed 2010</t>
  </si>
  <si>
    <t>No - tender to be advertised shortly, but City busy putting rights in place</t>
  </si>
  <si>
    <t>n</t>
  </si>
  <si>
    <t>Delay in decommissioning, property markets, procurement of development partner as a result of legislative complexity</t>
  </si>
  <si>
    <t>City of Cape Town</t>
  </si>
  <si>
    <t>Antony Marks</t>
  </si>
  <si>
    <t>Principal Professional Officer</t>
  </si>
  <si>
    <t>antony.marks@capetown.gov.za</t>
  </si>
  <si>
    <t>16th Floor, Tower Block, Civic Centre, 12 Hertzog Blvd, Cape Town</t>
  </si>
  <si>
    <t>Epping 1</t>
  </si>
  <si>
    <t xml:space="preserve">Erf 32511, Epping </t>
  </si>
  <si>
    <t>Rezoning &amp; Subdivision</t>
  </si>
  <si>
    <t>To package the land so as to allow the City to sell developable portoins as industrial land to private sector</t>
  </si>
  <si>
    <t>To repackage and release land to private sector to facilitate increased eocnomic activity and job creation.</t>
  </si>
  <si>
    <t>The property (15ha) is currently underutilised and an operational burden on the City. Strategically located, underutilised asset.</t>
  </si>
  <si>
    <t>Rezoning &amp; Subdivision of Erf 32511 Epping</t>
  </si>
  <si>
    <t>Gunner's Circle, Epping (located between Epping 1 and Langa)</t>
  </si>
  <si>
    <t>R 955 790.00 (ex VAT)</t>
  </si>
  <si>
    <t>Strategically located underutilised land</t>
  </si>
  <si>
    <t>Secure development rights and alienate to private sector</t>
  </si>
  <si>
    <t>Yes. Aligned with Economic Development Strategy &amp; TOD</t>
  </si>
  <si>
    <t>Mida Kirova</t>
  </si>
  <si>
    <t>Spatial Planning &amp; Urban Design</t>
  </si>
  <si>
    <t>SPO</t>
  </si>
  <si>
    <t>mida.kirova@capetown.gov.za</t>
  </si>
  <si>
    <t>16th Floor, Cape Town Civic Centre</t>
  </si>
  <si>
    <t>0214001276</t>
  </si>
  <si>
    <t>0824413340</t>
  </si>
  <si>
    <t>Athlone CBD</t>
  </si>
  <si>
    <t xml:space="preserve">City land at Athlone Station </t>
  </si>
  <si>
    <t xml:space="preserve">Pre-feasibility for development of new municipal building </t>
  </si>
  <si>
    <t>To investigate feasibility of developing new office accommodation</t>
  </si>
  <si>
    <t>To optimise development potential of the site in line with TOD principles and catalyse urban regeneration in the CBD</t>
  </si>
  <si>
    <t>Land use intensification in support of public transport network</t>
  </si>
  <si>
    <t>Pre-feasibility of possible development of office accommodation in Athlone CBD</t>
  </si>
  <si>
    <t>Corner of Aden Avenue &amp; Birdwood Street</t>
  </si>
  <si>
    <t>None at the moment</t>
  </si>
  <si>
    <t>Currently in pre- inception stage</t>
  </si>
  <si>
    <t>To be determined through feasibility process</t>
  </si>
  <si>
    <t>Lentegeur Social Housing Project, with some commercial opportunity</t>
  </si>
  <si>
    <t>Land Assembly, Development Framework, Environmental Basic Impact Assessment, Land Use Application, Phasing Plan</t>
  </si>
  <si>
    <t>Facilitate acquisition of identified land from PRASA and obtaining all required land use rights for Human Settlements to transfer the site for a social housing partner to develop the site.</t>
  </si>
  <si>
    <t>Facilitate desired TOD-type development around station precincts; address the need for affordable housing within areas of high accessibility.</t>
  </si>
  <si>
    <t>Improved accessibility, affordable housing need.</t>
  </si>
  <si>
    <t>Pre-feasibility study, Request for proposal from Social Housing Partners, land acquisition,  Feasibility study, Land Use application (including SDF)</t>
  </si>
  <si>
    <t>Land packaging and social housing development</t>
  </si>
  <si>
    <t>Erf 28071, Lentegeur, Mitchells Plain</t>
  </si>
  <si>
    <t>5Ha</t>
  </si>
  <si>
    <t>None at the moment. Purchase price of some land in negotiation with PRASA</t>
  </si>
  <si>
    <t>Approximately 1000 housing opportunities on development footprint of 5Ha</t>
  </si>
  <si>
    <t>No. Social Housing Institution to conduct feasibility study</t>
  </si>
  <si>
    <t>To Follow. Land Use and NEMA applications to be conducted on completion of feasibility study</t>
  </si>
  <si>
    <t>Social housing subsidy constraints</t>
  </si>
  <si>
    <t>Lance Boyd</t>
  </si>
  <si>
    <t>Salt River Market Mixed Use Social Housing Project</t>
  </si>
  <si>
    <t>Packaging of the site for development by a social housing partner</t>
  </si>
  <si>
    <t>Facilitate a development model for the implementation of a mixed use development integrated with social housing on Council land.</t>
  </si>
  <si>
    <t>Salt River Market, Salt River</t>
  </si>
  <si>
    <t>1.3Ha</t>
  </si>
  <si>
    <t>Approximately 300 housing opportunity together with mixed use retail opportunities</t>
  </si>
  <si>
    <t>To Follow. SHI to conduct feasibility study once Council has given permission to proceed.</t>
  </si>
  <si>
    <t>Project viability</t>
  </si>
  <si>
    <t>Hub</t>
  </si>
  <si>
    <t>Packaging, release and redevelopment of Bellville PTI and surrouding land</t>
  </si>
  <si>
    <t>Upgrade of PTI, release of latent land value, regeneration of Bellville hub</t>
  </si>
  <si>
    <t>poor quality public transport interchange with poor accessibility between modes. Capture of land value resulting from foot traffic.  Regeneration of Bellville Hub.</t>
  </si>
  <si>
    <t>Bellville PTI Upgrade</t>
  </si>
  <si>
    <t>Bellivlle Railway Station, Bellville Bus Station, Bellville Taxi Rank, Paint City</t>
  </si>
  <si>
    <t>10ha</t>
  </si>
  <si>
    <t>R30m?</t>
  </si>
  <si>
    <t>Wingfield</t>
  </si>
  <si>
    <t>Somerset Precinct Development</t>
  </si>
  <si>
    <t>Consolidating and enabling Provincial landholdings (estimated worth in excess or R1billion) strategically located in the precinct linking the V&amp;A and Stadium. Preparing for the release of vacant occupation of these to the private sector in four separate stages over the next 10 years in exchange for a new R1,0 billion hospital in Milnerton, a new R100 million NHLS head quarters at Oude Molen, a new R60 million Clinic on the current site. The proposed redevelopment of the Somerset precinct will be residentially led, mixed income and mixed use. The facilities planned for Milnerton and Oude Molen is intended to catalyse developments in those areas.</t>
  </si>
  <si>
    <t xml:space="preserve">1. Stated  vision, gaols and objectives of the White Paper on the Management Provincial Property:  “Land and buildings of government structures are valuable assets that were divisively utilised in the past. These assets should be optimally utilised to undo the negative legacies and create an integrated society within which every individual is empowered to live and participate on an equal footing.”
 “The necessity for a holistic and integrated experience of space and sense of place is an undeniable part of government’s obligation to enhance the personal social welfare of all the inhabitants of the country and to maintain it above a certain minimum level. The absence of such an experience is undoubtedly expensive in terms of direct, indirect and externality costs.”                                   
</t>
  </si>
  <si>
    <t xml:space="preserve">(2) Stated mandate as formulated by the Premier (Helen Zille): "“The Regeneration Programme aims to leverage our existing assets as a platform for new growth. Our government sits on under-performing assets that should be available for development, attracting new investment, encouraging new businesses, creating new jobs, providing opportunities for well-located housing and generating an income stream to cross-subsidise projects for the poor.”                  </t>
  </si>
  <si>
    <t>Stated  socio-economic needs as per GIAMA , the White Paper and the Regeneration Programme.</t>
  </si>
  <si>
    <t>The Somerset Properties will be "released" in four stages. An number of construction projects are indicated. Some will (upon approval by Cabinet) be funded by the Department. Most will be funded through PPPs.The 1st Release will be the Helen Bowden Nurses Home relocation/development.</t>
  </si>
  <si>
    <t>Beach Rd, Portswood Rd, Granger Bay Blvd.The future posrtion1, remainder of Erf. 1559 Green Point</t>
  </si>
  <si>
    <t>R53million over MTEF, excludes development costs.</t>
  </si>
  <si>
    <t>R53Million</t>
  </si>
  <si>
    <t>Funding Available for Planning and Enablement</t>
  </si>
  <si>
    <t>Started</t>
  </si>
  <si>
    <t>Projected over 10-20 years</t>
  </si>
  <si>
    <t>Department of Transport and Public Works</t>
  </si>
  <si>
    <t xml:space="preserve">1. Economic Climate and readiness of Private Sector to participate. (2) Risks inherent to providing vacant occupation (3) de-risking the properties in terms of all environmental (EIA) Legal, technical financial considerations.(4) Relocating all tenants and (5) buy-in from stakeholders. Construction and Political risks. </t>
  </si>
  <si>
    <t>WCG</t>
  </si>
  <si>
    <t>François Joubert (0836415042) and Joey Pillay (0214832186)</t>
  </si>
  <si>
    <t>Chief Directorate- PPP's and Regneration</t>
  </si>
  <si>
    <t>francois.joubert@westerncape.gov.za and Thiagaraj.pillay@westerncape.gov.za</t>
  </si>
  <si>
    <t>4th Floor 9 Dorp Street</t>
  </si>
  <si>
    <t>0836415042 and 0849955457</t>
  </si>
  <si>
    <t>Prestwich Precinct</t>
  </si>
  <si>
    <t>Consolidating and enabling Provincial landholdings strategically located in the precinct linking the V&amp;A and the CBD  Preparing for the release of vacant occupation of these to the private sector in proposed 6 separate stages (releases) over the next 10-15 years. This project requires the construction of a new Medical Store, Soils Laboratory (on the Tygerberg Hospital Site), new government stores outside the CBD, the construction of an additional mixed use residential development on  the current Soils Lab site and on top of the existing store buildings, and a proposed PPP partnership with remaining tenants. The proposed redevelopment of the Prestwich precinct will be residentially led, mixed income and mixed use. The facilities planned for Tygerberg and elsewhere is intended to catalyse developments in those areas.</t>
  </si>
  <si>
    <t>As above</t>
  </si>
  <si>
    <t>The 1st Release will be the Alfred Street complex, which includes the SAPS accommodation, Cape Medical Depot, Library services and General storage areas. The 2nd release will be the relocation of the soils laboratory to an alternative site and development of existing land, possibly through a PPP.</t>
  </si>
  <si>
    <t>Alfred Street Complex Erf. 564, Cape Town</t>
  </si>
  <si>
    <t>R25million over the MTEF,excludes development costs.</t>
  </si>
  <si>
    <t>Private Company/Entity</t>
  </si>
  <si>
    <t>As Above</t>
  </si>
  <si>
    <t>Artscape Precinct</t>
  </si>
  <si>
    <t xml:space="preserve">Subdividing and enabling Provincial landholdings strategically located in the precinct linking CTICC, the new Christiaan Barnard Hospital and the Civic Centre (also forming a knuckle with a link to Culemborg) is intended to become the Arts and Culture hub of the CBD. Processes underway will clear the way for Artscape (an national entity funded by the National Department of Cultural Affairs  and supported by the WCG) to undertake their expansion programme estimated at R1,5 billion. This investment is intended for the creation of a new Concert Hall other theatre and educational facilities. </t>
  </si>
  <si>
    <t>Hertzog, DF Malan and Jan Smuts Bvd.Erf. 186 and Erf. 187 Roggebaai</t>
  </si>
  <si>
    <t>R146 over the MTEF but in the process of being shifted to Somerset (subject to approval)</t>
  </si>
  <si>
    <t xml:space="preserve">Government and Private Company partnership </t>
  </si>
  <si>
    <t xml:space="preserve">François Joubert (0836415042) </t>
  </si>
  <si>
    <t xml:space="preserve">francois.joubert@westerncape.gov.za </t>
  </si>
  <si>
    <t>Government Garage Precinct</t>
  </si>
  <si>
    <t>The five properties making up the precinct are strategically located in the parliamentary environment (National and Provincial) of the CBD.  The overarching vision for the site in the context of the CBD is as follows: (1) the WCG and CCT enters into an agreement with DPW that will see the expansion of the government offices in the Parliamentary Precinct in stead of at Customs House. (2) The parliamentarians currently located at the intersection of the N7 and N1 (Acacia Park) is relocated to the Parliamentary Precinct. This will enable development in that area in association with the Century City expansion and the reconstruction of the N1/N7 intersection. (3) DPW is planning an expansion of Parliament estimated at some R4billion. Partnering will have mega project implications in the CBD.</t>
  </si>
  <si>
    <t>GMT-Top Yard</t>
  </si>
  <si>
    <t>Buitenkant Roeland Hope and Westley Streetsand Erf. 96174</t>
  </si>
  <si>
    <t>R13,5 over the MTEF excludes development costs</t>
  </si>
  <si>
    <t>Two Rivers Park Precinct</t>
  </si>
  <si>
    <t>The landholdings are strategically located between the CBD (Culemborg (N1) and (N2) Athlone). This is an ambitious project aimed at co-developing the WCG and CCT landholdings in the precinct into a mixed use residentially led mixed income high density TOD sustainable Live Work and Play hub. These landholdings include but are not limited to the Oude Molen, Valkenberg, Alexandra, properties of Province and the Abattoir site as well as the entire river park belonging to the CCT. The project proposes the construction of a number of very large complexes including but not limited to a New SKA-HQ, NHLS-HQ, SITA-HQ, CHTP including BioVac, the relocation of the EMS. The high level urban design framework makes provision for the addition of some 1,000,000 sqm of development over the next 20 -30 years</t>
  </si>
  <si>
    <t>M5, Berkley and N2</t>
  </si>
  <si>
    <t>R12million over the MTEF excludes development costs.</t>
  </si>
  <si>
    <t>WCG and CCT</t>
  </si>
  <si>
    <t xml:space="preserve">Department of Transport and Public Works and the City of Cape Town </t>
  </si>
  <si>
    <t>François Joubert (0836415042)</t>
  </si>
  <si>
    <t>Tygerberg Hospital Precinct</t>
  </si>
  <si>
    <t>This 67 ha site is associated with the Voortrekker Corridor and Bellville CBD development. The Health department is planning a new R5billion new hospital on approximately a quarter of the site. Once completed the existing 200,000 sqm hospital will be handed back for disposal. The urban design framework under development points to a high density mixed use residentially led development of mega proportions.</t>
  </si>
  <si>
    <t>Construction of a new Tygerberg Hospital.</t>
  </si>
  <si>
    <t>Erf. 14298 and Erf. 15350 Parow</t>
  </si>
  <si>
    <t>R4 million over the MTEF excludes development/capital costs.</t>
  </si>
  <si>
    <t>Tokai Porter Estate</t>
  </si>
  <si>
    <t xml:space="preserve">The approximately 125 ha Provincial  landholdings in Tokai is subdivided in three possible uses i.e. a portion to remain park, agricultural land outside the urban edge and a third portion suitable for commercial development. The current indicators are tourism lead commercial with a substantial allocation of residential. </t>
  </si>
  <si>
    <t>Erf. 3346 Constantia</t>
  </si>
  <si>
    <t>Provision for High level planning. Waiting on project approval.</t>
  </si>
  <si>
    <t>Ottery Precinct</t>
  </si>
  <si>
    <t>This  approximately 55ha site is strategically located just off the M5 next to the railway and close to the Royal Cape golf course. The property currently accommodates a special school. Education department is planning a new regional Education support centre. The site is ideal for mixed, mixed income high density live work and play type development.</t>
  </si>
  <si>
    <t>Erf. 757 and Erf. 759 Cape  RD</t>
  </si>
  <si>
    <t>Government Department and or Private Company</t>
  </si>
  <si>
    <t>Conradie Hospital Precinct</t>
  </si>
  <si>
    <t>The site is earmarked to form the focus of the WCG's Game Changer Programme. The site will be developed into a live work and play (Better Living) Model.</t>
  </si>
  <si>
    <t>The Conradie Game Changer is a pilot project for the development of an integrated mixed use, sustainable, residentially-led “Live, Work and Play” development.</t>
  </si>
  <si>
    <t>Erf. 112657 Cape Town</t>
  </si>
  <si>
    <t>Frans Hanekom</t>
  </si>
  <si>
    <t>Strategic Planning and Information Co-ordination.</t>
  </si>
  <si>
    <t>Frans.Hanekom@westerncape.gov.za</t>
  </si>
  <si>
    <t>8th Floor, 9 Dorp Street, Cape Town</t>
  </si>
  <si>
    <t>Frans Hanekom (021-483 3795)</t>
  </si>
  <si>
    <t xml:space="preserve">Sea Point Main Road </t>
  </si>
  <si>
    <t xml:space="preserve">Disposal of the property has been advertised in May 2015 and tender closed in June 2015.  </t>
  </si>
  <si>
    <t>1424, 1675</t>
  </si>
  <si>
    <t>The is a risk that the price offered by the bidding parties are not acceptable to the Public Works Investment Committee</t>
  </si>
  <si>
    <t>Joey Pillay</t>
  </si>
  <si>
    <t>Thiagaraj.pillay@westerncape.gov.za</t>
  </si>
  <si>
    <t>(021) 483 2186</t>
  </si>
  <si>
    <t>(084)995 5457</t>
  </si>
  <si>
    <t>GF Jooste Hospital</t>
  </si>
  <si>
    <t xml:space="preserve">Buildings vacant and vandalised.  Consultations ongoing with Provincial Depts.  </t>
  </si>
  <si>
    <t xml:space="preserve">Buildings vacant and vandalised.  Consultations ongoing with Provincial Depts. Metro Police identofied site as new training academy </t>
  </si>
  <si>
    <t>9th Floor, 9 Dorp Street, Cape Town</t>
  </si>
  <si>
    <t>(021) 483 2187</t>
  </si>
  <si>
    <t>(084)995 5458</t>
  </si>
  <si>
    <t>13 Dorp Education Head Office accommodation</t>
  </si>
  <si>
    <t>PPP project - Build, Construction and Maintenance of Accommodation building for Education.</t>
  </si>
  <si>
    <t>PPP</t>
  </si>
  <si>
    <t>10th Floor, 9 Dorp Street, Cape Town</t>
  </si>
  <si>
    <t>(021) 483 2188</t>
  </si>
  <si>
    <t>(084)995 5459</t>
  </si>
  <si>
    <t>Heideveld</t>
  </si>
  <si>
    <t>Public Works Investment Committee matter - Multiple claimants to property.</t>
  </si>
  <si>
    <t>12th Floor, 9 Dorp Street, Cape Town</t>
  </si>
  <si>
    <t>(021) 483 2190</t>
  </si>
  <si>
    <t>(084)995 5461</t>
  </si>
  <si>
    <t>Scottsdene</t>
  </si>
  <si>
    <t>175, 176, 177, 178</t>
  </si>
  <si>
    <t>14th Floor, 9 Dorp Street, Cape Town</t>
  </si>
  <si>
    <t>(021) 483 2192</t>
  </si>
  <si>
    <t>(084)995 5463</t>
  </si>
  <si>
    <t>Scottdene</t>
  </si>
  <si>
    <t>202, 203, 204, 205, 206, 207, 241, 242, 243, 244</t>
  </si>
  <si>
    <t>15th Floor, 9 Dorp Street, Cape Town</t>
  </si>
  <si>
    <t>(021) 483 2193</t>
  </si>
  <si>
    <t>(084)995 5464</t>
  </si>
  <si>
    <t>Woodstock</t>
  </si>
  <si>
    <t>16th Floor, 9 Dorp Street, Cape Town</t>
  </si>
  <si>
    <t>(021) 483 2194</t>
  </si>
  <si>
    <t>(084)995 5465</t>
  </si>
  <si>
    <t>Ysterplaat</t>
  </si>
  <si>
    <t>17th Floor, 9 Dorp Street, Cape Town</t>
  </si>
  <si>
    <t>(021) 483 2195</t>
  </si>
  <si>
    <t>(084)995 5466</t>
  </si>
  <si>
    <t>Constantia</t>
  </si>
  <si>
    <t>Public Works Investment Committee matter - Vacant land.  Consultations ongoing with Parties concerned</t>
  </si>
  <si>
    <t>1742, 1783</t>
  </si>
  <si>
    <t>18th Floor, 9 Dorp Street, Cape Town</t>
  </si>
  <si>
    <t>(021) 483 2196</t>
  </si>
  <si>
    <t>(084)995 5467</t>
  </si>
  <si>
    <t>Former Avonwood Primary School</t>
  </si>
  <si>
    <t>Public Works Investment Committee matter - commercial leased out property.</t>
  </si>
  <si>
    <t>19th Floor, 9 Dorp Street, Cape Town</t>
  </si>
  <si>
    <t>(021) 483 2197</t>
  </si>
  <si>
    <t>(084)995 5468</t>
  </si>
  <si>
    <t>Former Lotus River Secondary School</t>
  </si>
  <si>
    <t>20th Floor, 9 Dorp Street, Cape Town</t>
  </si>
  <si>
    <t>(021) 483 2198</t>
  </si>
  <si>
    <t>(084)995 5469</t>
  </si>
  <si>
    <t>Athlone School Clinic</t>
  </si>
  <si>
    <t>21st Floor, 9 Dorp Street, Cape Town</t>
  </si>
  <si>
    <t>(021) 483 2199</t>
  </si>
  <si>
    <t>(084)995 5470</t>
  </si>
  <si>
    <t>McGregor House Plumstead</t>
  </si>
  <si>
    <t>22nd Floor, 9 Dorp Street, Cape Town</t>
  </si>
  <si>
    <t>(021) 483 2200</t>
  </si>
  <si>
    <t>(084)995 5471</t>
  </si>
  <si>
    <t>Former Avalon  Treatment Centre</t>
  </si>
  <si>
    <t>23rd Floor, 9 Dorp Street, Cape Town</t>
  </si>
  <si>
    <t>(021) 483 2201</t>
  </si>
  <si>
    <t>(084)995 5472</t>
  </si>
  <si>
    <t>Portion, Phakamani Road, Khayelitsha</t>
  </si>
  <si>
    <t>24th Floor, 9 Dorp Street, Cape Town</t>
  </si>
  <si>
    <t>(021) 483 2202</t>
  </si>
  <si>
    <t>(084)995 5473</t>
  </si>
  <si>
    <t>Former Cambridge College, Philippi, Cape RD</t>
  </si>
  <si>
    <t>25th Floor, 9 Dorp Street, Cape Town</t>
  </si>
  <si>
    <t>(021) 483 2203</t>
  </si>
  <si>
    <t>(084)995 5474</t>
  </si>
  <si>
    <t>Caoe Town</t>
  </si>
  <si>
    <t>Strategic Equity Partnership Programme (SEP)</t>
  </si>
  <si>
    <t xml:space="preserve">Mixed-Use
- Commercial
- Hotel
- Offices
</t>
  </si>
  <si>
    <t>Cape Town</t>
  </si>
  <si>
    <t>Phase 1A GF Retail
- 12000m²
Phase 1B 1stF Retail
- 3500m²
Phase 1C Hotel
- 10 000m²
Phase 1D Office
- 30 000m²</t>
  </si>
  <si>
    <t>2015/16: R228m
2016/17 - 2017/18: R107m</t>
  </si>
  <si>
    <t>Preliminary Design State</t>
  </si>
  <si>
    <t>NSPDP Phase 1</t>
  </si>
  <si>
    <t xml:space="preserve"> - Affordable housing/social housing
 - Small retail centre</t>
  </si>
  <si>
    <t xml:space="preserve">Phase 1 –residential
- 155 units 
(9 169m2 land size)
Phase 2 – Retail
- 3 669m2 GLA
</t>
  </si>
  <si>
    <t>2015/16 - 2017/18: R126.76 m</t>
  </si>
  <si>
    <t>Final Feasibility Stage</t>
  </si>
  <si>
    <t>Retreat</t>
  </si>
  <si>
    <t xml:space="preserve"> - Affordable housing/social housing
</t>
  </si>
  <si>
    <t xml:space="preserve">Phase 1 – residential 
- 118 units 
- 6508m²
Phase 2 – Retail
- GLA - 2548m²
</t>
  </si>
  <si>
    <t>2015/16 - 2017/18: R43 m</t>
  </si>
  <si>
    <t>Prelim Feasibility Stage</t>
  </si>
  <si>
    <t>Langa</t>
  </si>
  <si>
    <t>Historical</t>
  </si>
  <si>
    <t xml:space="preserve"> - Retail</t>
  </si>
  <si>
    <t>GLA - 4333m²</t>
  </si>
  <si>
    <t>2015/16: R55 m</t>
  </si>
  <si>
    <t>Athlone</t>
  </si>
  <si>
    <t xml:space="preserve"> - Residential</t>
  </si>
  <si>
    <t>48 2-storey walk-ups</t>
  </si>
  <si>
    <t>2016/17 - 2017/18: R25 m</t>
  </si>
  <si>
    <t>Sale/Feasibility</t>
  </si>
  <si>
    <t>Tygerberg</t>
  </si>
  <si>
    <t>Light Industrial</t>
  </si>
  <si>
    <t>4 444m²</t>
  </si>
  <si>
    <t>2016/17 - 2017/18: R26 m</t>
  </si>
  <si>
    <t>Woodstock Industrial</t>
  </si>
  <si>
    <t>NSPDP Phase 2</t>
  </si>
  <si>
    <t>Industrial Development</t>
  </si>
  <si>
    <t>TBC</t>
  </si>
  <si>
    <t>Elsiesrivier</t>
  </si>
  <si>
    <t>Planning</t>
  </si>
  <si>
    <t>Residential</t>
  </si>
  <si>
    <t>Bellville</t>
  </si>
  <si>
    <t>Goodwood</t>
  </si>
  <si>
    <t>Residential/Retail</t>
  </si>
  <si>
    <t>Re-investigation/Planning</t>
  </si>
  <si>
    <t>Parow Golf Course</t>
  </si>
  <si>
    <t>Mowbray Golf Course</t>
  </si>
  <si>
    <t>Somerset West/Paardevlei</t>
  </si>
  <si>
    <t>Pogiso Molapo (Human Settlements) Kendall Kavaeny ( Development Facilitation)</t>
  </si>
  <si>
    <t>Stikland Hospital</t>
  </si>
  <si>
    <t>Stikland Triangle</t>
  </si>
  <si>
    <t>Maitland Abbattoir</t>
  </si>
  <si>
    <t>Available bulk
Medical - 3 056 sqm
Retail - 31 967 sqm
Offcie - 78 677 sqm
Residential - 145 763 sqm</t>
  </si>
  <si>
    <t xml:space="preserve">Business and Industry  386 323 sqm
Community facilities 63 619 sqm
A Public Realm if excess of 10% and Total floor space 1 243 238 sqm
Residential 6 278 units
</t>
  </si>
  <si>
    <t>Between 430 and 7 500 units</t>
  </si>
  <si>
    <t>Between 3 and 20 years</t>
  </si>
  <si>
    <t>Between 3 and 15 years</t>
  </si>
  <si>
    <t>First release within 2 years; duration unknown</t>
  </si>
  <si>
    <t>Beginning of planning stage.
Multi-disciplinary team has been appointed.
Preparation of a Development Framework and rezoning application commences 1 Aug 2015.</t>
  </si>
  <si>
    <t>Yield - Commercial Bulm m2</t>
  </si>
  <si>
    <t>Bellville - Piant City</t>
  </si>
  <si>
    <t>Information  not available</t>
  </si>
  <si>
    <t>Areas undevelopable for environmental reasons were considered to be included in the open space component.  The commercial component was not originally calculated.  Land not allocated for residential was assumed to be used for commercial. Floor area factor of 1 was used as some light industrial is expected.</t>
  </si>
  <si>
    <t>This is an indicative calculation of possible yields on the site. The assumption is that 66% of the site will be developable, while 33% of the site will remain as a Provincial psychiatric hospital. No pre-feasibility studies have been conducted for the site, and thus the development footprint is not firm.</t>
  </si>
  <si>
    <t>Scenario 3b aims to maximise land available for development, with existing City functions relocated to more suitable locations.The bulk calculations assume that structured parking is built to allow full development to take place.</t>
  </si>
  <si>
    <t>This is an indicative calculation of possible yields on the site. However, no pre-feasibility studies have been conducted for the site, and thus the development footprint is not firm.</t>
  </si>
  <si>
    <t>Road access constraints and the availability of public transport infrastructure will determine the ultimate land use mix and available bulk.</t>
  </si>
  <si>
    <t>- Rezoning required
- “Development” vision not strictly aligned to District Plan.
- Environmental triggers.
- Heritage triggers.
- Significant upgrade of Services &amp; Infrastructure will be required.</t>
  </si>
  <si>
    <t>Yields estimated based on work conducted during the previous project in 2006. New TA may find differentlyy</t>
  </si>
  <si>
    <t>Timeframe</t>
  </si>
  <si>
    <t>7.  Timeframe</t>
  </si>
  <si>
    <t>800m to Public Transport Node</t>
  </si>
  <si>
    <t>Yielding results within the neYt 5 to 8 years</t>
  </si>
  <si>
    <t>Situated within Integrated Development Zone</t>
  </si>
  <si>
    <t>Complementing other programmes/projects/investments – contributing to the crowding in effect</t>
  </si>
  <si>
    <t>Enhances safety, social and economic viability of local area, clustering</t>
  </si>
  <si>
    <t>Summary Assessment</t>
  </si>
  <si>
    <t>Transport</t>
  </si>
  <si>
    <t>Electricity</t>
  </si>
  <si>
    <t>Water</t>
  </si>
  <si>
    <t>Waste Water</t>
  </si>
  <si>
    <t>Storm Water</t>
  </si>
  <si>
    <t>Solid Waste</t>
  </si>
  <si>
    <t>Total Weighting</t>
  </si>
  <si>
    <t>8.Weighting Criteria</t>
  </si>
  <si>
    <t>9. Infrastructure Criteria</t>
  </si>
  <si>
    <t>Password: City</t>
  </si>
  <si>
    <t>original number</t>
  </si>
  <si>
    <t>Top 26 Items - in green to filter on green cell</t>
  </si>
  <si>
    <t>S</t>
  </si>
  <si>
    <t>M</t>
  </si>
  <si>
    <t>Sustainable Neighbourhoods Projects: N2 Informal Settlements Precinct (Kanana, Barcelona, Gxa Gxa, Europe, Vukuzenzela, Lusaka )</t>
  </si>
  <si>
    <t xml:space="preserve">Southern Corridor </t>
  </si>
  <si>
    <t xml:space="preserve">Next to Airport on N2. </t>
  </si>
  <si>
    <t>7400 (6600 BNG; 800 GAP; rest commercial &amp; industrial)</t>
  </si>
  <si>
    <t>Size of property 11,621 sqm</t>
  </si>
  <si>
    <t>Urban development framework to be prepared first</t>
  </si>
  <si>
    <t>Undetermined but several R billion.</t>
  </si>
  <si>
    <t>nil</t>
  </si>
  <si>
    <t>Land Claims Commission</t>
  </si>
  <si>
    <t>Michael Worsnip</t>
  </si>
  <si>
    <t>SPUD</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</si>
</sst>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s>
  <fonts count="68">
    <font>
      <sz val="11"/>
      <color theme="1"/>
      <name val="Calibri"/>
      <family val="2"/>
    </font>
    <font>
      <sz val="11"/>
      <color indexed="8"/>
      <name val="Calibri"/>
      <family val="2"/>
    </font>
    <font>
      <b/>
      <sz val="36"/>
      <color indexed="8"/>
      <name val="Calibri"/>
      <family val="2"/>
    </font>
    <font>
      <sz val="36"/>
      <color indexed="8"/>
      <name val="Calibri"/>
      <family val="2"/>
    </font>
    <font>
      <b/>
      <sz val="10"/>
      <color indexed="9"/>
      <name val="Calibri"/>
      <family val="2"/>
    </font>
    <font>
      <sz val="10"/>
      <color indexed="8"/>
      <name val="Calibri"/>
      <family val="2"/>
    </font>
    <font>
      <i/>
      <sz val="10"/>
      <color indexed="9"/>
      <name val="Calibri"/>
      <family val="2"/>
    </font>
    <font>
      <b/>
      <sz val="10"/>
      <color indexed="8"/>
      <name val="Calibri"/>
      <family val="2"/>
    </font>
    <font>
      <i/>
      <sz val="10"/>
      <color indexed="8"/>
      <name val="Calibri"/>
      <family val="2"/>
    </font>
    <font>
      <b/>
      <i/>
      <sz val="10"/>
      <color indexed="8"/>
      <name val="Calibri"/>
      <family val="2"/>
    </font>
    <font>
      <sz val="10"/>
      <color indexed="8"/>
      <name val="Arial"/>
      <family val="2"/>
    </font>
    <font>
      <sz val="10"/>
      <color indexed="8"/>
      <name val="Century Gothic"/>
      <family val="2"/>
    </font>
    <font>
      <sz val="10"/>
      <color indexed="10"/>
      <name val="Calibri"/>
      <family val="2"/>
    </font>
    <font>
      <sz val="11"/>
      <name val="Calibri"/>
      <family val="2"/>
    </font>
    <font>
      <sz val="10"/>
      <name val="Calibri"/>
      <family val="2"/>
    </font>
    <font>
      <b/>
      <sz val="11"/>
      <name val="Calibri"/>
      <family val="2"/>
    </font>
    <font>
      <u val="single"/>
      <sz val="11"/>
      <color indexed="30"/>
      <name val="Calibri"/>
      <family val="2"/>
    </font>
    <font>
      <u val="single"/>
      <sz val="10"/>
      <color indexed="30"/>
      <name val="Calibri"/>
      <family val="2"/>
    </font>
    <font>
      <b/>
      <sz val="9"/>
      <name val="Tahoma"/>
      <family val="2"/>
    </font>
    <font>
      <sz val="9"/>
      <name val="Tahoma"/>
      <family val="2"/>
    </font>
    <font>
      <u val="single"/>
      <sz val="10"/>
      <color indexed="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36"/>
      <color theme="1"/>
      <name val="Calibri"/>
      <family val="2"/>
    </font>
    <font>
      <b/>
      <sz val="10"/>
      <color theme="0"/>
      <name val="Calibri"/>
      <family val="2"/>
    </font>
    <font>
      <sz val="10"/>
      <color theme="1"/>
      <name val="Calibri"/>
      <family val="2"/>
    </font>
    <font>
      <b/>
      <sz val="10"/>
      <color theme="1"/>
      <name val="Calibri"/>
      <family val="2"/>
    </font>
    <font>
      <b/>
      <i/>
      <sz val="10"/>
      <color theme="1"/>
      <name val="Calibri"/>
      <family val="2"/>
    </font>
    <font>
      <i/>
      <sz val="10"/>
      <color theme="1"/>
      <name val="Calibri"/>
      <family val="2"/>
    </font>
    <font>
      <sz val="10"/>
      <color rgb="FFFF0000"/>
      <name val="Calibri"/>
      <family val="2"/>
    </font>
    <font>
      <u val="single"/>
      <sz val="10"/>
      <color theme="10"/>
      <name val="Calibri"/>
      <family val="2"/>
    </font>
    <font>
      <sz val="11"/>
      <color rgb="FF000000"/>
      <name val="Calibri"/>
      <family val="2"/>
    </font>
    <font>
      <sz val="10"/>
      <color theme="1"/>
      <name val="Century Gothic"/>
      <family val="2"/>
    </font>
    <font>
      <u val="single"/>
      <sz val="10"/>
      <color rgb="FFFF0000"/>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2060"/>
        <bgColor indexed="64"/>
      </patternFill>
    </fill>
    <fill>
      <patternFill patternType="solid">
        <fgColor theme="2"/>
        <bgColor indexed="64"/>
      </patternFill>
    </fill>
    <fill>
      <patternFill patternType="solid">
        <fgColor theme="0"/>
        <bgColor indexed="64"/>
      </patternFill>
    </fill>
    <fill>
      <patternFill patternType="solid">
        <fgColor rgb="FFFFFFFF"/>
        <bgColor indexed="64"/>
      </patternFill>
    </fill>
    <fill>
      <patternFill patternType="solid">
        <fgColor rgb="FF92D050"/>
        <bgColor indexed="64"/>
      </patternFill>
    </fill>
    <fill>
      <patternFill patternType="solid">
        <fgColor rgb="FFFF0000"/>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style="thin"/>
    </border>
    <border>
      <left style="thin"/>
      <right/>
      <top style="thin"/>
      <bottom style="thin"/>
    </border>
    <border>
      <left/>
      <right style="thin"/>
      <top style="thin"/>
      <bottom style="thin"/>
    </border>
    <border>
      <left style="thin"/>
      <right style="thin"/>
      <top style="thin"/>
      <bottom/>
    </border>
    <border>
      <left style="thin"/>
      <right/>
      <top style="thin"/>
      <bottom/>
    </border>
    <border>
      <left/>
      <right/>
      <top style="thin"/>
      <bottom style="thin"/>
    </border>
    <border>
      <left/>
      <right/>
      <top style="thin"/>
      <bottom/>
    </border>
    <border>
      <left style="thin"/>
      <right style="thin"/>
      <top/>
      <bottom style="thin"/>
    </border>
    <border>
      <left style="thin"/>
      <right style="thin"/>
      <top style="thin"/>
      <bottom style="double"/>
    </border>
    <border>
      <left/>
      <right style="thin"/>
      <top style="thin"/>
      <bottom/>
    </border>
    <border>
      <left style="thin"/>
      <right/>
      <top/>
      <bottom style="thin"/>
    </border>
    <border>
      <left/>
      <right/>
      <top/>
      <bottom style="thin"/>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51"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03">
    <xf numFmtId="0" fontId="0" fillId="0" borderId="0" xfId="0" applyFont="1" applyAlignment="1">
      <alignment/>
    </xf>
    <xf numFmtId="0" fontId="0" fillId="0" borderId="0" xfId="0" applyFont="1" applyAlignment="1">
      <alignment wrapText="1"/>
    </xf>
    <xf numFmtId="0" fontId="56" fillId="0" borderId="0" xfId="0" applyFont="1" applyAlignment="1">
      <alignment/>
    </xf>
    <xf numFmtId="0" fontId="57" fillId="0" borderId="0" xfId="0" applyFont="1" applyAlignment="1">
      <alignment horizontal="left" vertical="top" wrapText="1"/>
    </xf>
    <xf numFmtId="0" fontId="57" fillId="0" borderId="10" xfId="0" applyFont="1" applyBorder="1" applyAlignment="1">
      <alignment horizontal="left" vertical="top" wrapText="1"/>
    </xf>
    <xf numFmtId="0" fontId="57" fillId="0" borderId="10" xfId="0" applyFont="1" applyFill="1" applyBorder="1" applyAlignment="1">
      <alignment horizontal="left" vertical="top" wrapText="1"/>
    </xf>
    <xf numFmtId="0" fontId="58" fillId="33" borderId="0" xfId="0" applyFont="1" applyFill="1" applyAlignment="1">
      <alignment vertical="top" wrapText="1"/>
    </xf>
    <xf numFmtId="0" fontId="58" fillId="0" borderId="0" xfId="0" applyFont="1" applyAlignment="1">
      <alignment vertical="top" wrapText="1"/>
    </xf>
    <xf numFmtId="0" fontId="58" fillId="33" borderId="11" xfId="0" applyFont="1" applyFill="1" applyBorder="1" applyAlignment="1">
      <alignment vertical="top" wrapText="1"/>
    </xf>
    <xf numFmtId="0" fontId="57" fillId="33" borderId="12" xfId="0" applyFont="1" applyFill="1" applyBorder="1" applyAlignment="1">
      <alignment horizontal="left" vertical="top" wrapText="1"/>
    </xf>
    <xf numFmtId="0" fontId="57" fillId="33" borderId="13" xfId="0" applyFont="1" applyFill="1" applyBorder="1" applyAlignment="1">
      <alignment horizontal="left" vertical="top" wrapText="1"/>
    </xf>
    <xf numFmtId="0" fontId="57" fillId="33" borderId="10" xfId="0" applyFont="1" applyFill="1" applyBorder="1" applyAlignment="1">
      <alignment horizontal="left" vertical="top" wrapText="1"/>
    </xf>
    <xf numFmtId="0" fontId="58" fillId="0" borderId="14" xfId="0" applyFont="1" applyBorder="1" applyAlignment="1">
      <alignment vertical="top" wrapText="1"/>
    </xf>
    <xf numFmtId="0" fontId="58" fillId="14" borderId="14" xfId="0" applyFont="1" applyFill="1" applyBorder="1" applyAlignment="1">
      <alignment vertical="top" wrapText="1"/>
    </xf>
    <xf numFmtId="0" fontId="58" fillId="0" borderId="14" xfId="0" applyFont="1" applyFill="1" applyBorder="1" applyAlignment="1">
      <alignment vertical="top" wrapText="1"/>
    </xf>
    <xf numFmtId="0" fontId="58" fillId="14" borderId="15" xfId="0" applyFont="1" applyFill="1" applyBorder="1" applyAlignment="1">
      <alignment vertical="top" wrapText="1"/>
    </xf>
    <xf numFmtId="0" fontId="58" fillId="14" borderId="16" xfId="0" applyFont="1" applyFill="1" applyBorder="1" applyAlignment="1">
      <alignment vertical="top" wrapText="1"/>
    </xf>
    <xf numFmtId="0" fontId="58" fillId="14" borderId="13" xfId="0" applyFont="1" applyFill="1" applyBorder="1" applyAlignment="1">
      <alignment vertical="top" wrapText="1"/>
    </xf>
    <xf numFmtId="0" fontId="58" fillId="14" borderId="12" xfId="0" applyFont="1" applyFill="1" applyBorder="1" applyAlignment="1">
      <alignment vertical="top" wrapText="1"/>
    </xf>
    <xf numFmtId="0" fontId="59" fillId="14" borderId="16" xfId="0" applyFont="1" applyFill="1" applyBorder="1" applyAlignment="1">
      <alignment horizontal="center"/>
    </xf>
    <xf numFmtId="0" fontId="59" fillId="14" borderId="17" xfId="0" applyFont="1" applyFill="1" applyBorder="1" applyAlignment="1">
      <alignment horizontal="center"/>
    </xf>
    <xf numFmtId="0" fontId="59" fillId="14" borderId="13" xfId="0" applyFont="1" applyFill="1" applyBorder="1" applyAlignment="1">
      <alignment horizontal="center"/>
    </xf>
    <xf numFmtId="0" fontId="58" fillId="0" borderId="10" xfId="0" applyFont="1" applyBorder="1" applyAlignment="1">
      <alignment horizontal="left" vertical="top" wrapText="1"/>
    </xf>
    <xf numFmtId="0" fontId="58" fillId="2" borderId="12" xfId="0" applyFont="1" applyFill="1" applyBorder="1" applyAlignment="1">
      <alignment horizontal="left" vertical="top"/>
    </xf>
    <xf numFmtId="0" fontId="59" fillId="2" borderId="16" xfId="0" applyFont="1" applyFill="1" applyBorder="1" applyAlignment="1">
      <alignment horizontal="center"/>
    </xf>
    <xf numFmtId="0" fontId="59" fillId="2" borderId="13" xfId="0" applyFont="1" applyFill="1" applyBorder="1" applyAlignment="1">
      <alignment horizontal="center"/>
    </xf>
    <xf numFmtId="0" fontId="58" fillId="2" borderId="14" xfId="0" applyFont="1" applyFill="1" applyBorder="1" applyAlignment="1">
      <alignment horizontal="left" vertical="top" wrapText="1"/>
    </xf>
    <xf numFmtId="0" fontId="58" fillId="2" borderId="10" xfId="0" applyFont="1" applyFill="1" applyBorder="1" applyAlignment="1">
      <alignment horizontal="left" vertical="top" wrapText="1"/>
    </xf>
    <xf numFmtId="0" fontId="58" fillId="0" borderId="0" xfId="0" applyFont="1" applyBorder="1" applyAlignment="1">
      <alignment vertical="top" wrapText="1"/>
    </xf>
    <xf numFmtId="0" fontId="58" fillId="0" borderId="0" xfId="0" applyFont="1" applyAlignment="1">
      <alignment horizontal="left" vertical="top" wrapText="1"/>
    </xf>
    <xf numFmtId="0" fontId="58" fillId="2" borderId="10" xfId="0" applyFont="1" applyFill="1" applyBorder="1" applyAlignment="1">
      <alignment horizontal="left" vertical="top"/>
    </xf>
    <xf numFmtId="0" fontId="58" fillId="2" borderId="18" xfId="0" applyFont="1" applyFill="1" applyBorder="1" applyAlignment="1">
      <alignment horizontal="left" vertical="top" wrapText="1"/>
    </xf>
    <xf numFmtId="0" fontId="60" fillId="0" borderId="19" xfId="0" applyFont="1" applyBorder="1" applyAlignment="1">
      <alignment horizontal="center" wrapText="1"/>
    </xf>
    <xf numFmtId="0" fontId="61" fillId="0" borderId="19" xfId="0" applyFont="1" applyBorder="1" applyAlignment="1">
      <alignment horizontal="left" vertical="center" wrapText="1"/>
    </xf>
    <xf numFmtId="0" fontId="61" fillId="34" borderId="19" xfId="0" applyFont="1" applyFill="1" applyBorder="1" applyAlignment="1">
      <alignment horizontal="center" vertical="center" wrapText="1"/>
    </xf>
    <xf numFmtId="0" fontId="61" fillId="34" borderId="19" xfId="0" applyFont="1" applyFill="1" applyBorder="1" applyAlignment="1">
      <alignment horizontal="left" vertical="center" wrapText="1"/>
    </xf>
    <xf numFmtId="0" fontId="61" fillId="0" borderId="19" xfId="0" applyFont="1" applyFill="1" applyBorder="1" applyAlignment="1">
      <alignment horizontal="left" vertical="center" wrapText="1"/>
    </xf>
    <xf numFmtId="0" fontId="61" fillId="34" borderId="14" xfId="0" applyFont="1" applyFill="1" applyBorder="1" applyAlignment="1">
      <alignment horizontal="left" vertical="center" wrapText="1"/>
    </xf>
    <xf numFmtId="0" fontId="61" fillId="34" borderId="10" xfId="0" applyFont="1" applyFill="1" applyBorder="1" applyAlignment="1">
      <alignment horizontal="left" vertical="center" wrapText="1"/>
    </xf>
    <xf numFmtId="0" fontId="61" fillId="0" borderId="0" xfId="0" applyFont="1" applyAlignment="1">
      <alignment horizontal="left" vertical="center" wrapText="1"/>
    </xf>
    <xf numFmtId="0" fontId="58" fillId="0" borderId="14" xfId="0" applyFont="1" applyBorder="1" applyAlignment="1">
      <alignment horizontal="center" wrapText="1"/>
    </xf>
    <xf numFmtId="0" fontId="58" fillId="0" borderId="10" xfId="0" applyFont="1" applyBorder="1" applyAlignment="1">
      <alignment wrapText="1"/>
    </xf>
    <xf numFmtId="0" fontId="51" fillId="0" borderId="10" xfId="0" applyFont="1" applyBorder="1" applyAlignment="1">
      <alignment horizontal="left" vertical="top"/>
    </xf>
    <xf numFmtId="0" fontId="58" fillId="35" borderId="10" xfId="0" applyFont="1" applyFill="1" applyBorder="1" applyAlignment="1">
      <alignment horizontal="left" vertical="top" wrapText="1"/>
    </xf>
    <xf numFmtId="0" fontId="51" fillId="0" borderId="10" xfId="0" applyFont="1" applyBorder="1" applyAlignment="1">
      <alignment horizontal="left" vertical="top" wrapText="1"/>
    </xf>
    <xf numFmtId="0" fontId="51" fillId="0" borderId="10" xfId="0" applyFont="1" applyFill="1" applyBorder="1" applyAlignment="1">
      <alignment horizontal="left" vertical="top"/>
    </xf>
    <xf numFmtId="0" fontId="58" fillId="0" borderId="0" xfId="0" applyFont="1" applyAlignment="1">
      <alignment wrapText="1"/>
    </xf>
    <xf numFmtId="0" fontId="51" fillId="35" borderId="10" xfId="0" applyFont="1" applyFill="1" applyBorder="1" applyAlignment="1">
      <alignment horizontal="left" vertical="top" wrapText="1"/>
    </xf>
    <xf numFmtId="0" fontId="51" fillId="35" borderId="10" xfId="0" applyFont="1" applyFill="1" applyBorder="1" applyAlignment="1">
      <alignment horizontal="left" vertical="top"/>
    </xf>
    <xf numFmtId="0" fontId="51" fillId="36" borderId="10" xfId="0" applyFont="1" applyFill="1" applyBorder="1" applyAlignment="1">
      <alignment horizontal="left" vertical="top"/>
    </xf>
    <xf numFmtId="1" fontId="51" fillId="36" borderId="10" xfId="0" applyNumberFormat="1" applyFont="1" applyFill="1" applyBorder="1" applyAlignment="1">
      <alignment horizontal="left" vertical="top"/>
    </xf>
    <xf numFmtId="0" fontId="51" fillId="36" borderId="10" xfId="0" applyFont="1" applyFill="1" applyBorder="1" applyAlignment="1">
      <alignment horizontal="left" vertical="top" wrapText="1"/>
    </xf>
    <xf numFmtId="1" fontId="51" fillId="0" borderId="10" xfId="0" applyNumberFormat="1" applyFont="1" applyBorder="1" applyAlignment="1">
      <alignment horizontal="left" vertical="top"/>
    </xf>
    <xf numFmtId="0" fontId="58" fillId="37" borderId="10" xfId="0" applyFont="1" applyFill="1" applyBorder="1" applyAlignment="1">
      <alignment horizontal="left" vertical="top" wrapText="1"/>
    </xf>
    <xf numFmtId="0" fontId="58" fillId="35" borderId="0" xfId="0" applyFont="1" applyFill="1" applyAlignment="1">
      <alignment horizontal="left" vertical="top" wrapText="1"/>
    </xf>
    <xf numFmtId="0" fontId="58" fillId="35" borderId="14" xfId="0" applyFont="1" applyFill="1" applyBorder="1" applyAlignment="1">
      <alignment horizontal="center" wrapText="1"/>
    </xf>
    <xf numFmtId="0" fontId="58" fillId="35" borderId="10" xfId="0" applyFont="1" applyFill="1" applyBorder="1" applyAlignment="1">
      <alignment wrapText="1"/>
    </xf>
    <xf numFmtId="0" fontId="58" fillId="38" borderId="10" xfId="0" applyFont="1" applyFill="1" applyBorder="1" applyAlignment="1">
      <alignment wrapText="1"/>
    </xf>
    <xf numFmtId="0" fontId="58" fillId="38" borderId="10" xfId="0" applyFont="1" applyFill="1" applyBorder="1" applyAlignment="1">
      <alignment horizontal="left" vertical="top" wrapText="1"/>
    </xf>
    <xf numFmtId="0" fontId="62" fillId="38" borderId="10" xfId="0" applyFont="1" applyFill="1" applyBorder="1" applyAlignment="1">
      <alignment horizontal="left" vertical="top" wrapText="1"/>
    </xf>
    <xf numFmtId="0" fontId="58" fillId="38" borderId="0" xfId="0" applyFont="1" applyFill="1" applyAlignment="1">
      <alignment horizontal="left" vertical="top" wrapText="1"/>
    </xf>
    <xf numFmtId="0" fontId="13" fillId="35" borderId="10" xfId="0" applyFont="1" applyFill="1" applyBorder="1" applyAlignment="1">
      <alignment wrapText="1"/>
    </xf>
    <xf numFmtId="17" fontId="13" fillId="35" borderId="10" xfId="0" applyNumberFormat="1" applyFont="1" applyFill="1" applyBorder="1" applyAlignment="1">
      <alignment horizontal="left" vertical="center" wrapText="1"/>
    </xf>
    <xf numFmtId="0" fontId="13" fillId="35" borderId="0" xfId="0" applyFont="1" applyFill="1" applyAlignment="1">
      <alignment vertical="top" wrapText="1"/>
    </xf>
    <xf numFmtId="3" fontId="13" fillId="35" borderId="10" xfId="0" applyNumberFormat="1" applyFont="1" applyFill="1" applyBorder="1" applyAlignment="1">
      <alignment wrapText="1"/>
    </xf>
    <xf numFmtId="0" fontId="14" fillId="35" borderId="10" xfId="0" applyFont="1" applyFill="1" applyBorder="1" applyAlignment="1">
      <alignment wrapText="1"/>
    </xf>
    <xf numFmtId="0" fontId="14" fillId="35" borderId="18" xfId="0" applyFont="1" applyFill="1" applyBorder="1" applyAlignment="1">
      <alignment wrapText="1"/>
    </xf>
    <xf numFmtId="0" fontId="14" fillId="35" borderId="11" xfId="0" applyFont="1" applyFill="1" applyBorder="1" applyAlignment="1">
      <alignment wrapText="1"/>
    </xf>
    <xf numFmtId="0" fontId="15" fillId="35" borderId="10" xfId="0" applyFont="1" applyFill="1" applyBorder="1" applyAlignment="1">
      <alignment wrapText="1"/>
    </xf>
    <xf numFmtId="0" fontId="15" fillId="35" borderId="0" xfId="0" applyFont="1" applyFill="1" applyAlignment="1">
      <alignment vertical="top" wrapText="1"/>
    </xf>
    <xf numFmtId="0" fontId="13" fillId="35" borderId="18" xfId="0" applyFont="1" applyFill="1" applyBorder="1" applyAlignment="1">
      <alignment wrapText="1"/>
    </xf>
    <xf numFmtId="0" fontId="13" fillId="35" borderId="0" xfId="0" applyFont="1" applyFill="1" applyAlignment="1">
      <alignment horizontal="justify" vertical="center"/>
    </xf>
    <xf numFmtId="0" fontId="58" fillId="38" borderId="14" xfId="0" applyFont="1" applyFill="1" applyBorder="1" applyAlignment="1">
      <alignment horizontal="center" wrapText="1"/>
    </xf>
    <xf numFmtId="0" fontId="13" fillId="38" borderId="10" xfId="0" applyFont="1" applyFill="1" applyBorder="1" applyAlignment="1">
      <alignment wrapText="1"/>
    </xf>
    <xf numFmtId="0" fontId="13" fillId="38" borderId="0" xfId="0" applyFont="1" applyFill="1" applyAlignment="1">
      <alignment vertical="top" wrapText="1"/>
    </xf>
    <xf numFmtId="0" fontId="14" fillId="38" borderId="10" xfId="0" applyFont="1" applyFill="1" applyBorder="1" applyAlignment="1">
      <alignment wrapText="1"/>
    </xf>
    <xf numFmtId="0" fontId="14" fillId="38" borderId="18" xfId="0" applyFont="1" applyFill="1" applyBorder="1" applyAlignment="1">
      <alignment wrapText="1"/>
    </xf>
    <xf numFmtId="0" fontId="14" fillId="38" borderId="11" xfId="0" applyFont="1" applyFill="1" applyBorder="1" applyAlignment="1">
      <alignment wrapText="1"/>
    </xf>
    <xf numFmtId="0" fontId="58" fillId="38" borderId="0" xfId="0" applyFont="1" applyFill="1" applyAlignment="1">
      <alignment wrapText="1"/>
    </xf>
    <xf numFmtId="0" fontId="58" fillId="0" borderId="18" xfId="0" applyFont="1" applyBorder="1" applyAlignment="1">
      <alignment vertical="top" wrapText="1"/>
    </xf>
    <xf numFmtId="0" fontId="14" fillId="0" borderId="18" xfId="0" applyFont="1" applyBorder="1" applyAlignment="1">
      <alignment vertical="top" wrapText="1"/>
    </xf>
    <xf numFmtId="0" fontId="58" fillId="0" borderId="18" xfId="0" applyFont="1" applyBorder="1" applyAlignment="1">
      <alignment horizontal="center" vertical="top" wrapText="1"/>
    </xf>
    <xf numFmtId="0" fontId="58" fillId="0" borderId="12" xfId="0" applyFont="1" applyBorder="1" applyAlignment="1">
      <alignment horizontal="center" vertical="top" wrapText="1"/>
    </xf>
    <xf numFmtId="0" fontId="58" fillId="0" borderId="10" xfId="0" applyFont="1" applyBorder="1" applyAlignment="1">
      <alignment vertical="top" wrapText="1"/>
    </xf>
    <xf numFmtId="0" fontId="63" fillId="0" borderId="10" xfId="52" applyFont="1" applyBorder="1" applyAlignment="1">
      <alignment vertical="top" wrapText="1"/>
    </xf>
    <xf numFmtId="0" fontId="58" fillId="0" borderId="10" xfId="0" applyFont="1" applyBorder="1" applyAlignment="1">
      <alignment horizontal="center" vertical="top" wrapText="1"/>
    </xf>
    <xf numFmtId="0" fontId="63" fillId="0" borderId="10" xfId="52" applyFont="1" applyBorder="1" applyAlignment="1">
      <alignment horizontal="left" vertical="top" wrapText="1"/>
    </xf>
    <xf numFmtId="0" fontId="62" fillId="0" borderId="10" xfId="0" applyFont="1" applyBorder="1" applyAlignment="1">
      <alignment horizontal="left" vertical="top" wrapText="1"/>
    </xf>
    <xf numFmtId="0" fontId="58" fillId="0" borderId="10" xfId="0" applyFont="1" applyBorder="1" applyAlignment="1">
      <alignment horizontal="left" wrapText="1"/>
    </xf>
    <xf numFmtId="0" fontId="62" fillId="0" borderId="0" xfId="0" applyFont="1" applyAlignment="1">
      <alignment vertical="top" wrapText="1"/>
    </xf>
    <xf numFmtId="0" fontId="62" fillId="0" borderId="10" xfId="0" applyFont="1" applyBorder="1" applyAlignment="1">
      <alignment vertical="top" wrapText="1"/>
    </xf>
    <xf numFmtId="0" fontId="58" fillId="0" borderId="18" xfId="0" applyFont="1" applyBorder="1" applyAlignment="1">
      <alignment horizontal="left" vertical="top" wrapText="1"/>
    </xf>
    <xf numFmtId="15" fontId="58" fillId="0" borderId="18" xfId="0" applyNumberFormat="1" applyFont="1" applyBorder="1" applyAlignment="1">
      <alignment horizontal="left" vertical="top" wrapText="1"/>
    </xf>
    <xf numFmtId="0" fontId="58" fillId="0" borderId="10" xfId="0" applyFont="1" applyBorder="1" applyAlignment="1" quotePrefix="1">
      <alignment horizontal="left" vertical="top" wrapText="1"/>
    </xf>
    <xf numFmtId="0" fontId="63" fillId="0" borderId="18" xfId="52" applyFont="1" applyBorder="1" applyAlignment="1">
      <alignment vertical="top" wrapText="1"/>
    </xf>
    <xf numFmtId="0" fontId="58" fillId="0" borderId="0" xfId="0" applyFont="1" applyAlignment="1">
      <alignment vertical="top" wrapText="1"/>
    </xf>
    <xf numFmtId="0" fontId="58" fillId="0" borderId="0" xfId="0" applyFont="1" applyAlignment="1">
      <alignment vertical="top"/>
    </xf>
    <xf numFmtId="0" fontId="58" fillId="0" borderId="10" xfId="0" applyFont="1" applyBorder="1" applyAlignment="1">
      <alignment horizontal="right" vertical="top"/>
    </xf>
    <xf numFmtId="17" fontId="58" fillId="0" borderId="10" xfId="0" applyNumberFormat="1" applyFont="1" applyBorder="1" applyAlignment="1">
      <alignment vertical="top" wrapText="1"/>
    </xf>
    <xf numFmtId="0" fontId="58" fillId="0" borderId="10" xfId="0" applyFont="1" applyBorder="1" applyAlignment="1">
      <alignment horizontal="center" wrapText="1"/>
    </xf>
    <xf numFmtId="0" fontId="58" fillId="0" borderId="18" xfId="0" applyFont="1" applyBorder="1" applyAlignment="1">
      <alignment wrapText="1"/>
    </xf>
    <xf numFmtId="0" fontId="58" fillId="0" borderId="10" xfId="0" applyFont="1" applyBorder="1" applyAlignment="1">
      <alignment horizontal="right" vertical="top" wrapText="1"/>
    </xf>
    <xf numFmtId="0" fontId="58" fillId="0" borderId="12" xfId="0" applyFont="1" applyBorder="1" applyAlignment="1">
      <alignment wrapText="1"/>
    </xf>
    <xf numFmtId="0" fontId="58" fillId="35" borderId="0" xfId="0" applyFont="1" applyFill="1" applyAlignment="1">
      <alignment wrapText="1"/>
    </xf>
    <xf numFmtId="0" fontId="58" fillId="35" borderId="10" xfId="0" applyFont="1" applyFill="1" applyBorder="1" applyAlignment="1">
      <alignment vertical="top" wrapText="1"/>
    </xf>
    <xf numFmtId="0" fontId="63" fillId="35" borderId="10" xfId="52" applyFont="1" applyFill="1" applyBorder="1" applyAlignment="1">
      <alignment horizontal="left" vertical="top" wrapText="1"/>
    </xf>
    <xf numFmtId="3" fontId="58" fillId="35" borderId="10" xfId="0" applyNumberFormat="1" applyFont="1" applyFill="1" applyBorder="1" applyAlignment="1">
      <alignment horizontal="left" vertical="top" wrapText="1"/>
    </xf>
    <xf numFmtId="0" fontId="0" fillId="35" borderId="0" xfId="0" applyFont="1" applyFill="1" applyAlignment="1">
      <alignment wrapText="1"/>
    </xf>
    <xf numFmtId="0" fontId="62" fillId="35" borderId="10" xfId="0" applyFont="1" applyFill="1" applyBorder="1" applyAlignment="1">
      <alignment horizontal="left" vertical="top" wrapText="1"/>
    </xf>
    <xf numFmtId="0" fontId="64" fillId="0" borderId="10" xfId="0" applyFont="1" applyBorder="1" applyAlignment="1" quotePrefix="1">
      <alignment horizontal="left" vertical="top" wrapText="1"/>
    </xf>
    <xf numFmtId="0" fontId="58" fillId="2" borderId="10" xfId="0" applyFont="1" applyFill="1" applyBorder="1" applyAlignment="1">
      <alignment horizontal="left" vertical="top" wrapText="1"/>
    </xf>
    <xf numFmtId="0" fontId="61" fillId="34" borderId="10" xfId="0" applyFont="1" applyFill="1" applyBorder="1" applyAlignment="1">
      <alignment horizontal="left" vertical="top" wrapText="1"/>
    </xf>
    <xf numFmtId="0" fontId="61" fillId="0" borderId="0" xfId="0" applyFont="1" applyAlignment="1">
      <alignment horizontal="left" vertical="top" wrapText="1"/>
    </xf>
    <xf numFmtId="0" fontId="58" fillId="35" borderId="12" xfId="0" applyFont="1" applyFill="1" applyBorder="1" applyAlignment="1">
      <alignment vertical="top" wrapText="1"/>
    </xf>
    <xf numFmtId="0" fontId="57" fillId="33" borderId="12" xfId="0" applyFont="1" applyFill="1" applyBorder="1" applyAlignment="1">
      <alignment vertical="top" wrapText="1"/>
    </xf>
    <xf numFmtId="0" fontId="58" fillId="2" borderId="10" xfId="0" applyFont="1" applyFill="1" applyBorder="1" applyAlignment="1">
      <alignment vertical="top" wrapText="1"/>
    </xf>
    <xf numFmtId="0" fontId="58" fillId="2" borderId="13" xfId="0" applyFont="1" applyFill="1" applyBorder="1" applyAlignment="1">
      <alignment vertical="top" wrapText="1"/>
    </xf>
    <xf numFmtId="0" fontId="58" fillId="0" borderId="16" xfId="0" applyFont="1" applyBorder="1" applyAlignment="1">
      <alignment wrapText="1"/>
    </xf>
    <xf numFmtId="0" fontId="58" fillId="0" borderId="13" xfId="0" applyFont="1" applyBorder="1" applyAlignment="1">
      <alignment wrapText="1"/>
    </xf>
    <xf numFmtId="0" fontId="58" fillId="0" borderId="15" xfId="0" applyFont="1" applyBorder="1" applyAlignment="1">
      <alignment wrapText="1"/>
    </xf>
    <xf numFmtId="0" fontId="58" fillId="0" borderId="17" xfId="0" applyFont="1" applyBorder="1" applyAlignment="1">
      <alignment wrapText="1"/>
    </xf>
    <xf numFmtId="0" fontId="58" fillId="0" borderId="20" xfId="0" applyFont="1" applyBorder="1" applyAlignment="1">
      <alignment wrapText="1"/>
    </xf>
    <xf numFmtId="0" fontId="58" fillId="0" borderId="21" xfId="0" applyFont="1" applyBorder="1" applyAlignment="1">
      <alignment wrapText="1"/>
    </xf>
    <xf numFmtId="0" fontId="58" fillId="0" borderId="22" xfId="0" applyFont="1" applyBorder="1" applyAlignment="1">
      <alignment wrapText="1"/>
    </xf>
    <xf numFmtId="0" fontId="58" fillId="0" borderId="11" xfId="0" applyFont="1" applyBorder="1" applyAlignment="1">
      <alignment wrapText="1"/>
    </xf>
    <xf numFmtId="0" fontId="0" fillId="35" borderId="10" xfId="0" applyFont="1" applyFill="1" applyBorder="1" applyAlignment="1">
      <alignment horizontal="left" vertical="top" wrapText="1"/>
    </xf>
    <xf numFmtId="8" fontId="58" fillId="35" borderId="10" xfId="0" applyNumberFormat="1" applyFont="1" applyFill="1" applyBorder="1" applyAlignment="1">
      <alignment horizontal="left" vertical="top" wrapText="1"/>
    </xf>
    <xf numFmtId="17" fontId="58" fillId="35" borderId="10" xfId="0" applyNumberFormat="1" applyFont="1" applyFill="1" applyBorder="1" applyAlignment="1">
      <alignment horizontal="left" vertical="top" wrapText="1"/>
    </xf>
    <xf numFmtId="0" fontId="58" fillId="35" borderId="10" xfId="0" applyFont="1" applyFill="1" applyBorder="1" applyAlignment="1" quotePrefix="1">
      <alignment horizontal="left" vertical="top" wrapText="1"/>
    </xf>
    <xf numFmtId="0" fontId="0" fillId="0" borderId="0" xfId="0" applyFont="1" applyBorder="1" applyAlignment="1">
      <alignment wrapText="1"/>
    </xf>
    <xf numFmtId="0" fontId="0" fillId="35" borderId="10" xfId="0" applyFont="1" applyFill="1" applyBorder="1" applyAlignment="1">
      <alignment wrapText="1"/>
    </xf>
    <xf numFmtId="43" fontId="0" fillId="0" borderId="0" xfId="42" applyFont="1" applyAlignment="1">
      <alignment wrapText="1"/>
    </xf>
    <xf numFmtId="43" fontId="58" fillId="14" borderId="16" xfId="42" applyFont="1" applyFill="1" applyBorder="1" applyAlignment="1">
      <alignment vertical="top" wrapText="1"/>
    </xf>
    <xf numFmtId="43" fontId="58" fillId="35" borderId="10" xfId="42" applyFont="1" applyFill="1" applyBorder="1" applyAlignment="1">
      <alignment horizontal="left" vertical="top" wrapText="1"/>
    </xf>
    <xf numFmtId="43" fontId="58" fillId="35" borderId="10" xfId="42" applyFont="1" applyFill="1" applyBorder="1" applyAlignment="1">
      <alignment vertical="top" wrapText="1"/>
    </xf>
    <xf numFmtId="0" fontId="58" fillId="39" borderId="10" xfId="0" applyFont="1" applyFill="1" applyBorder="1" applyAlignment="1">
      <alignment horizontal="left" vertical="top" wrapText="1"/>
    </xf>
    <xf numFmtId="0" fontId="51" fillId="0" borderId="10" xfId="56" applyBorder="1" applyAlignment="1">
      <alignment horizontal="left" vertical="top" wrapText="1"/>
      <protection/>
    </xf>
    <xf numFmtId="43" fontId="58" fillId="0" borderId="10" xfId="42" applyFont="1" applyBorder="1" applyAlignment="1">
      <alignment horizontal="left" vertical="top"/>
    </xf>
    <xf numFmtId="0" fontId="58" fillId="35" borderId="10" xfId="0" applyFont="1" applyFill="1" applyBorder="1" applyAlignment="1">
      <alignment horizontal="left" vertical="top"/>
    </xf>
    <xf numFmtId="0" fontId="58" fillId="0" borderId="14" xfId="0" applyFont="1" applyBorder="1" applyAlignment="1">
      <alignment horizontal="left" vertical="top" wrapText="1"/>
    </xf>
    <xf numFmtId="0" fontId="58" fillId="2" borderId="14" xfId="0" applyFont="1" applyFill="1" applyBorder="1" applyAlignment="1">
      <alignment horizontal="left" vertical="top"/>
    </xf>
    <xf numFmtId="0" fontId="58" fillId="2" borderId="23" xfId="0" applyFont="1" applyFill="1" applyBorder="1" applyAlignment="1">
      <alignment horizontal="left" vertical="top" wrapText="1"/>
    </xf>
    <xf numFmtId="0" fontId="60" fillId="0" borderId="10" xfId="0" applyFont="1" applyBorder="1" applyAlignment="1">
      <alignment horizontal="center" vertical="top" wrapText="1"/>
    </xf>
    <xf numFmtId="0" fontId="61" fillId="0" borderId="10" xfId="0" applyFont="1" applyBorder="1" applyAlignment="1">
      <alignment horizontal="left" vertical="top" wrapText="1"/>
    </xf>
    <xf numFmtId="0" fontId="61" fillId="34" borderId="10" xfId="0" applyFont="1" applyFill="1" applyBorder="1" applyAlignment="1">
      <alignment horizontal="center" vertical="top" wrapText="1"/>
    </xf>
    <xf numFmtId="0" fontId="61" fillId="0" borderId="10" xfId="0" applyFont="1" applyFill="1" applyBorder="1" applyAlignment="1">
      <alignment horizontal="left" vertical="top" wrapText="1"/>
    </xf>
    <xf numFmtId="43" fontId="61" fillId="34" borderId="10" xfId="42" applyFont="1" applyFill="1" applyBorder="1" applyAlignment="1">
      <alignment horizontal="left" vertical="top" wrapText="1"/>
    </xf>
    <xf numFmtId="43" fontId="58" fillId="0" borderId="10" xfId="42" applyFont="1" applyFill="1" applyBorder="1" applyAlignment="1">
      <alignment horizontal="left" vertical="top" wrapText="1"/>
    </xf>
    <xf numFmtId="0" fontId="0" fillId="39" borderId="0" xfId="0" applyFont="1" applyFill="1" applyAlignment="1">
      <alignment wrapText="1"/>
    </xf>
    <xf numFmtId="0" fontId="58" fillId="39" borderId="0" xfId="0" applyFont="1" applyFill="1" applyAlignment="1">
      <alignment vertical="top" wrapText="1"/>
    </xf>
    <xf numFmtId="0" fontId="58" fillId="39" borderId="10" xfId="0" applyFont="1" applyFill="1" applyBorder="1" applyAlignment="1">
      <alignment vertical="top" wrapText="1"/>
    </xf>
    <xf numFmtId="0" fontId="58" fillId="39" borderId="10" xfId="0" applyFont="1" applyFill="1" applyBorder="1" applyAlignment="1">
      <alignment wrapText="1"/>
    </xf>
    <xf numFmtId="0" fontId="58" fillId="14" borderId="17" xfId="0" applyFont="1" applyFill="1" applyBorder="1" applyAlignment="1">
      <alignment vertical="top" wrapText="1"/>
    </xf>
    <xf numFmtId="0" fontId="58" fillId="35" borderId="13" xfId="0" applyFont="1" applyFill="1" applyBorder="1" applyAlignment="1">
      <alignment wrapText="1"/>
    </xf>
    <xf numFmtId="0" fontId="61" fillId="34" borderId="12" xfId="0" applyFont="1" applyFill="1" applyBorder="1" applyAlignment="1">
      <alignment horizontal="left" vertical="top" wrapText="1"/>
    </xf>
    <xf numFmtId="0" fontId="58" fillId="35" borderId="12" xfId="0" applyFont="1" applyFill="1" applyBorder="1" applyAlignment="1">
      <alignment wrapText="1"/>
    </xf>
    <xf numFmtId="0" fontId="0" fillId="35" borderId="12" xfId="0" applyFont="1" applyFill="1" applyBorder="1" applyAlignment="1">
      <alignment wrapText="1"/>
    </xf>
    <xf numFmtId="0" fontId="0" fillId="0" borderId="12" xfId="0" applyFont="1" applyBorder="1" applyAlignment="1">
      <alignment wrapText="1"/>
    </xf>
    <xf numFmtId="0" fontId="57" fillId="35" borderId="10" xfId="0" applyFont="1" applyFill="1" applyBorder="1" applyAlignment="1">
      <alignment vertical="top" wrapText="1"/>
    </xf>
    <xf numFmtId="0" fontId="61" fillId="35" borderId="10" xfId="0" applyFont="1" applyFill="1" applyBorder="1" applyAlignment="1">
      <alignment horizontal="left" vertical="top" wrapText="1"/>
    </xf>
    <xf numFmtId="0" fontId="57" fillId="35" borderId="10" xfId="0" applyFont="1" applyFill="1" applyBorder="1" applyAlignment="1">
      <alignment vertical="top"/>
    </xf>
    <xf numFmtId="0" fontId="14" fillId="35" borderId="10" xfId="0" applyFont="1" applyFill="1" applyBorder="1" applyAlignment="1">
      <alignment horizontal="left" vertical="top" wrapText="1"/>
    </xf>
    <xf numFmtId="0" fontId="51" fillId="39" borderId="10" xfId="0" applyFont="1" applyFill="1" applyBorder="1" applyAlignment="1">
      <alignment horizontal="left" vertical="top"/>
    </xf>
    <xf numFmtId="0" fontId="13" fillId="39" borderId="10" xfId="0" applyFont="1" applyFill="1" applyBorder="1" applyAlignment="1">
      <alignment wrapText="1"/>
    </xf>
    <xf numFmtId="0" fontId="58" fillId="39" borderId="18" xfId="0" applyFont="1" applyFill="1" applyBorder="1" applyAlignment="1">
      <alignment vertical="top" wrapText="1"/>
    </xf>
    <xf numFmtId="0" fontId="58" fillId="39" borderId="18" xfId="0" applyFont="1" applyFill="1" applyBorder="1" applyAlignment="1">
      <alignment horizontal="left" vertical="top" wrapText="1"/>
    </xf>
    <xf numFmtId="0" fontId="58" fillId="39" borderId="10" xfId="0" applyFont="1" applyFill="1" applyBorder="1" applyAlignment="1">
      <alignment horizontal="right" vertical="top"/>
    </xf>
    <xf numFmtId="0" fontId="58" fillId="39" borderId="10" xfId="0" applyFont="1" applyFill="1" applyBorder="1" applyAlignment="1">
      <alignment horizontal="right" vertical="top" wrapText="1"/>
    </xf>
    <xf numFmtId="0" fontId="14" fillId="35" borderId="14" xfId="0" applyFont="1" applyFill="1" applyBorder="1" applyAlignment="1">
      <alignment horizontal="center" wrapText="1"/>
    </xf>
    <xf numFmtId="0" fontId="58" fillId="0" borderId="14" xfId="0" applyFont="1" applyBorder="1" applyAlignment="1">
      <alignment wrapText="1"/>
    </xf>
    <xf numFmtId="0" fontId="58" fillId="0" borderId="14" xfId="0" applyFont="1" applyBorder="1" applyAlignment="1">
      <alignment horizontal="right" vertical="top"/>
    </xf>
    <xf numFmtId="0" fontId="58" fillId="39" borderId="14" xfId="0" applyFont="1" applyFill="1" applyBorder="1" applyAlignment="1">
      <alignment horizontal="right" vertical="top"/>
    </xf>
    <xf numFmtId="0" fontId="58" fillId="0" borderId="23" xfId="0" applyFont="1" applyBorder="1" applyAlignment="1">
      <alignment vertical="top" wrapText="1"/>
    </xf>
    <xf numFmtId="0" fontId="58" fillId="35" borderId="10" xfId="42" applyNumberFormat="1" applyFont="1" applyFill="1" applyBorder="1" applyAlignment="1">
      <alignment horizontal="left" vertical="top" wrapText="1"/>
    </xf>
    <xf numFmtId="0" fontId="57" fillId="0" borderId="0" xfId="0" applyNumberFormat="1" applyFont="1" applyAlignment="1">
      <alignment horizontal="left" vertical="top" wrapText="1"/>
    </xf>
    <xf numFmtId="0" fontId="57" fillId="0" borderId="10" xfId="0" applyNumberFormat="1" applyFont="1" applyBorder="1" applyAlignment="1">
      <alignment horizontal="left" vertical="top" wrapText="1"/>
    </xf>
    <xf numFmtId="0" fontId="57" fillId="0" borderId="10" xfId="0" applyNumberFormat="1" applyFont="1" applyFill="1" applyBorder="1" applyAlignment="1">
      <alignment horizontal="left" vertical="top" wrapText="1"/>
    </xf>
    <xf numFmtId="0" fontId="58" fillId="33" borderId="0" xfId="0" applyNumberFormat="1" applyFont="1" applyFill="1" applyAlignment="1">
      <alignment vertical="top" wrapText="1"/>
    </xf>
    <xf numFmtId="0" fontId="58" fillId="0" borderId="0" xfId="0" applyNumberFormat="1" applyFont="1" applyAlignment="1">
      <alignment vertical="top" wrapText="1"/>
    </xf>
    <xf numFmtId="0" fontId="58" fillId="33" borderId="11" xfId="0" applyNumberFormat="1" applyFont="1" applyFill="1" applyBorder="1" applyAlignment="1">
      <alignment vertical="top" wrapText="1"/>
    </xf>
    <xf numFmtId="0" fontId="58" fillId="14" borderId="14" xfId="0" applyNumberFormat="1" applyFont="1" applyFill="1" applyBorder="1" applyAlignment="1">
      <alignment vertical="top" wrapText="1"/>
    </xf>
    <xf numFmtId="0" fontId="58" fillId="0" borderId="14" xfId="0" applyNumberFormat="1" applyFont="1" applyFill="1" applyBorder="1" applyAlignment="1">
      <alignment vertical="top" wrapText="1"/>
    </xf>
    <xf numFmtId="0" fontId="58" fillId="14" borderId="15" xfId="0" applyNumberFormat="1" applyFont="1" applyFill="1" applyBorder="1" applyAlignment="1">
      <alignment vertical="top" wrapText="1"/>
    </xf>
    <xf numFmtId="0" fontId="58" fillId="14" borderId="16" xfId="0" applyNumberFormat="1" applyFont="1" applyFill="1" applyBorder="1" applyAlignment="1">
      <alignment vertical="top" wrapText="1"/>
    </xf>
    <xf numFmtId="0" fontId="58" fillId="39" borderId="16" xfId="0" applyNumberFormat="1" applyFont="1" applyFill="1" applyBorder="1" applyAlignment="1">
      <alignment vertical="top" wrapText="1"/>
    </xf>
    <xf numFmtId="0" fontId="58" fillId="14" borderId="13" xfId="0" applyNumberFormat="1" applyFont="1" applyFill="1" applyBorder="1" applyAlignment="1">
      <alignment vertical="top" wrapText="1"/>
    </xf>
    <xf numFmtId="0" fontId="58" fillId="14" borderId="12" xfId="0" applyNumberFormat="1" applyFont="1" applyFill="1" applyBorder="1" applyAlignment="1">
      <alignment vertical="top" wrapText="1"/>
    </xf>
    <xf numFmtId="0" fontId="59" fillId="14" borderId="16" xfId="0" applyNumberFormat="1" applyFont="1" applyFill="1" applyBorder="1" applyAlignment="1">
      <alignment horizontal="center"/>
    </xf>
    <xf numFmtId="0" fontId="59" fillId="14" borderId="17" xfId="0" applyNumberFormat="1" applyFont="1" applyFill="1" applyBorder="1" applyAlignment="1">
      <alignment horizontal="center"/>
    </xf>
    <xf numFmtId="0" fontId="59" fillId="14" borderId="13" xfId="0" applyNumberFormat="1" applyFont="1" applyFill="1" applyBorder="1" applyAlignment="1">
      <alignment horizontal="center"/>
    </xf>
    <xf numFmtId="0" fontId="58" fillId="0" borderId="10" xfId="0" applyNumberFormat="1" applyFont="1" applyBorder="1" applyAlignment="1">
      <alignment horizontal="left" vertical="top" wrapText="1"/>
    </xf>
    <xf numFmtId="0" fontId="58" fillId="2" borderId="12" xfId="0" applyNumberFormat="1" applyFont="1" applyFill="1" applyBorder="1" applyAlignment="1">
      <alignment horizontal="left" vertical="top"/>
    </xf>
    <xf numFmtId="0" fontId="59" fillId="2" borderId="16" xfId="0" applyNumberFormat="1" applyFont="1" applyFill="1" applyBorder="1" applyAlignment="1">
      <alignment horizontal="center"/>
    </xf>
    <xf numFmtId="0" fontId="59" fillId="2" borderId="13" xfId="0" applyNumberFormat="1" applyFont="1" applyFill="1" applyBorder="1" applyAlignment="1">
      <alignment horizontal="center"/>
    </xf>
    <xf numFmtId="0" fontId="58" fillId="2" borderId="14" xfId="0" applyNumberFormat="1" applyFont="1" applyFill="1" applyBorder="1" applyAlignment="1">
      <alignment horizontal="left" vertical="top" wrapText="1"/>
    </xf>
    <xf numFmtId="0" fontId="58" fillId="0" borderId="0" xfId="0" applyNumberFormat="1" applyFont="1" applyBorder="1" applyAlignment="1">
      <alignment vertical="top" wrapText="1"/>
    </xf>
    <xf numFmtId="0" fontId="58" fillId="0" borderId="0" xfId="0" applyNumberFormat="1" applyFont="1" applyAlignment="1">
      <alignment horizontal="left" vertical="top" wrapText="1"/>
    </xf>
    <xf numFmtId="0" fontId="58" fillId="2" borderId="10" xfId="0" applyNumberFormat="1" applyFont="1" applyFill="1" applyBorder="1" applyAlignment="1">
      <alignment horizontal="left" vertical="top"/>
    </xf>
    <xf numFmtId="0" fontId="58" fillId="2" borderId="18" xfId="0" applyNumberFormat="1" applyFont="1" applyFill="1" applyBorder="1" applyAlignment="1">
      <alignment horizontal="left" vertical="top" wrapText="1"/>
    </xf>
    <xf numFmtId="0" fontId="61" fillId="0" borderId="19" xfId="0" applyNumberFormat="1" applyFont="1" applyBorder="1" applyAlignment="1">
      <alignment horizontal="left" vertical="center" wrapText="1"/>
    </xf>
    <xf numFmtId="0" fontId="61" fillId="34" borderId="19" xfId="0" applyNumberFormat="1" applyFont="1" applyFill="1" applyBorder="1" applyAlignment="1">
      <alignment horizontal="center" vertical="center" wrapText="1"/>
    </xf>
    <xf numFmtId="0" fontId="61" fillId="34" borderId="19" xfId="0" applyNumberFormat="1" applyFont="1" applyFill="1" applyBorder="1" applyAlignment="1">
      <alignment horizontal="left" vertical="center" wrapText="1"/>
    </xf>
    <xf numFmtId="0" fontId="61" fillId="0" borderId="19" xfId="0" applyNumberFormat="1" applyFont="1" applyFill="1" applyBorder="1" applyAlignment="1">
      <alignment horizontal="left" vertical="center" wrapText="1"/>
    </xf>
    <xf numFmtId="0" fontId="61" fillId="34" borderId="10" xfId="42" applyNumberFormat="1" applyFont="1" applyFill="1" applyBorder="1" applyAlignment="1">
      <alignment horizontal="left" vertical="top" wrapText="1"/>
    </xf>
    <xf numFmtId="0" fontId="61" fillId="34" borderId="14" xfId="0" applyNumberFormat="1" applyFont="1" applyFill="1" applyBorder="1" applyAlignment="1">
      <alignment horizontal="left" vertical="center" wrapText="1"/>
    </xf>
    <xf numFmtId="0" fontId="61" fillId="34" borderId="10" xfId="0" applyNumberFormat="1" applyFont="1" applyFill="1" applyBorder="1" applyAlignment="1">
      <alignment horizontal="left" vertical="center" wrapText="1"/>
    </xf>
    <xf numFmtId="0" fontId="61" fillId="0" borderId="0" xfId="0" applyNumberFormat="1" applyFont="1" applyAlignment="1">
      <alignment horizontal="left" vertical="center" wrapText="1"/>
    </xf>
    <xf numFmtId="0" fontId="58" fillId="37" borderId="10" xfId="0" applyNumberFormat="1" applyFont="1" applyFill="1" applyBorder="1" applyAlignment="1">
      <alignment wrapText="1"/>
    </xf>
    <xf numFmtId="0" fontId="58" fillId="0" borderId="0" xfId="0" applyNumberFormat="1" applyFont="1" applyAlignment="1">
      <alignment wrapText="1"/>
    </xf>
    <xf numFmtId="0" fontId="0" fillId="0" borderId="0" xfId="0" applyNumberFormat="1" applyFont="1" applyAlignment="1">
      <alignment wrapText="1"/>
    </xf>
    <xf numFmtId="0" fontId="0" fillId="39" borderId="0" xfId="0" applyNumberFormat="1" applyFont="1" applyFill="1" applyAlignment="1">
      <alignment wrapText="1"/>
    </xf>
    <xf numFmtId="0" fontId="58" fillId="37" borderId="0" xfId="0" applyFont="1" applyFill="1" applyAlignment="1">
      <alignment wrapText="1"/>
    </xf>
    <xf numFmtId="0" fontId="0" fillId="0" borderId="0" xfId="0" applyNumberFormat="1" applyFont="1" applyBorder="1" applyAlignment="1">
      <alignment wrapText="1"/>
    </xf>
    <xf numFmtId="0" fontId="0" fillId="39" borderId="0" xfId="0" applyNumberFormat="1" applyFont="1" applyFill="1" applyBorder="1" applyAlignment="1">
      <alignment wrapText="1"/>
    </xf>
    <xf numFmtId="0" fontId="58" fillId="25" borderId="14" xfId="0" applyFont="1" applyFill="1" applyBorder="1" applyAlignment="1">
      <alignment horizontal="center" wrapText="1"/>
    </xf>
    <xf numFmtId="0" fontId="58" fillId="25" borderId="10" xfId="0" applyFont="1" applyFill="1" applyBorder="1" applyAlignment="1">
      <alignment wrapText="1"/>
    </xf>
    <xf numFmtId="0" fontId="13" fillId="25" borderId="10" xfId="0" applyFont="1" applyFill="1" applyBorder="1" applyAlignment="1">
      <alignment wrapText="1"/>
    </xf>
    <xf numFmtId="0" fontId="58" fillId="25" borderId="0" xfId="0" applyFont="1" applyFill="1" applyAlignment="1">
      <alignment wrapText="1"/>
    </xf>
    <xf numFmtId="0" fontId="65" fillId="25" borderId="10" xfId="0" applyFont="1" applyFill="1" applyBorder="1" applyAlignment="1">
      <alignment horizontal="left" wrapText="1"/>
    </xf>
    <xf numFmtId="0" fontId="58" fillId="25" borderId="10" xfId="0" applyFont="1" applyFill="1" applyBorder="1" applyAlignment="1">
      <alignment horizontal="left" wrapText="1"/>
    </xf>
    <xf numFmtId="0" fontId="58" fillId="2" borderId="10" xfId="0" applyNumberFormat="1" applyFont="1" applyFill="1" applyBorder="1" applyAlignment="1">
      <alignment horizontal="left" vertical="top" wrapText="1"/>
    </xf>
    <xf numFmtId="0" fontId="57" fillId="33" borderId="12" xfId="0" applyNumberFormat="1" applyFont="1" applyFill="1" applyBorder="1" applyAlignment="1">
      <alignment horizontal="left" vertical="top" wrapText="1"/>
    </xf>
    <xf numFmtId="0" fontId="57" fillId="33" borderId="13" xfId="0" applyNumberFormat="1" applyFont="1" applyFill="1" applyBorder="1" applyAlignment="1">
      <alignment horizontal="left" vertical="top" wrapText="1"/>
    </xf>
    <xf numFmtId="0" fontId="57" fillId="33" borderId="10" xfId="0" applyNumberFormat="1" applyFont="1" applyFill="1" applyBorder="1" applyAlignment="1">
      <alignment horizontal="left" vertical="top" wrapText="1"/>
    </xf>
    <xf numFmtId="0" fontId="57" fillId="33" borderId="12" xfId="0" applyFont="1" applyFill="1" applyBorder="1" applyAlignment="1">
      <alignment horizontal="left" vertical="top" wrapText="1"/>
    </xf>
    <xf numFmtId="0" fontId="57" fillId="33" borderId="13" xfId="0" applyFont="1" applyFill="1" applyBorder="1" applyAlignment="1">
      <alignment horizontal="left" vertical="top" wrapText="1"/>
    </xf>
    <xf numFmtId="0" fontId="58" fillId="2" borderId="10" xfId="0" applyFont="1" applyFill="1" applyBorder="1" applyAlignment="1">
      <alignment horizontal="left" vertical="top" wrapText="1"/>
    </xf>
    <xf numFmtId="0" fontId="58" fillId="2" borderId="14" xfId="0" applyFont="1" applyFill="1" applyBorder="1" applyAlignment="1">
      <alignment horizontal="left" vertical="top" wrapText="1"/>
    </xf>
    <xf numFmtId="0" fontId="57" fillId="33" borderId="10" xfId="0" applyFont="1" applyFill="1" applyBorder="1" applyAlignment="1">
      <alignment horizontal="left" vertical="top" wrapText="1"/>
    </xf>
    <xf numFmtId="0" fontId="57" fillId="33" borderId="10" xfId="0" applyNumberFormat="1" applyFont="1" applyFill="1" applyBorder="1" applyAlignment="1">
      <alignment vertical="top" wrapText="1"/>
    </xf>
    <xf numFmtId="0" fontId="57" fillId="33" borderId="12" xfId="0" applyNumberFormat="1" applyFont="1" applyFill="1" applyBorder="1" applyAlignment="1">
      <alignment vertical="top" wrapText="1"/>
    </xf>
    <xf numFmtId="0" fontId="57" fillId="33" borderId="13" xfId="0" applyNumberFormat="1" applyFont="1" applyFill="1" applyBorder="1" applyAlignment="1">
      <alignment vertical="top" wrapText="1"/>
    </xf>
    <xf numFmtId="0" fontId="57" fillId="33" borderId="16" xfId="0" applyNumberFormat="1" applyFont="1" applyFill="1" applyBorder="1" applyAlignment="1">
      <alignment vertical="top" wrapText="1"/>
    </xf>
    <xf numFmtId="0" fontId="58" fillId="2" borderId="10" xfId="0" applyNumberFormat="1" applyFont="1" applyFill="1" applyBorder="1" applyAlignment="1">
      <alignment vertical="top" wrapText="1"/>
    </xf>
    <xf numFmtId="0" fontId="58" fillId="0" borderId="10" xfId="0" applyNumberFormat="1" applyFont="1" applyFill="1" applyBorder="1" applyAlignment="1">
      <alignment vertical="top" wrapText="1"/>
    </xf>
    <xf numFmtId="0" fontId="58" fillId="2" borderId="14" xfId="42" applyNumberFormat="1" applyFont="1" applyFill="1" applyBorder="1" applyAlignment="1">
      <alignment vertical="top" wrapText="1"/>
    </xf>
    <xf numFmtId="0" fontId="58" fillId="2" borderId="12" xfId="0" applyNumberFormat="1" applyFont="1" applyFill="1" applyBorder="1" applyAlignment="1">
      <alignment vertical="top" wrapText="1"/>
    </xf>
    <xf numFmtId="0" fontId="58" fillId="2" borderId="16" xfId="0" applyNumberFormat="1" applyFont="1" applyFill="1" applyBorder="1" applyAlignment="1">
      <alignment vertical="top" wrapText="1"/>
    </xf>
    <xf numFmtId="0" fontId="58" fillId="2" borderId="13" xfId="0" applyNumberFormat="1" applyFont="1" applyFill="1" applyBorder="1" applyAlignment="1">
      <alignment vertical="top" wrapText="1"/>
    </xf>
    <xf numFmtId="0" fontId="58" fillId="2" borderId="23" xfId="42" applyNumberFormat="1" applyFont="1" applyFill="1" applyBorder="1" applyAlignment="1">
      <alignment vertical="top" wrapText="1"/>
    </xf>
    <xf numFmtId="0" fontId="62" fillId="0" borderId="18" xfId="0" applyFont="1" applyBorder="1" applyAlignment="1">
      <alignment vertical="top" wrapText="1"/>
    </xf>
    <xf numFmtId="0" fontId="66" fillId="0" borderId="18" xfId="52" applyFont="1" applyBorder="1" applyAlignment="1">
      <alignment vertical="top" wrapText="1"/>
    </xf>
    <xf numFmtId="0" fontId="57" fillId="33" borderId="10" xfId="0" applyFont="1" applyFill="1" applyBorder="1" applyAlignment="1">
      <alignment vertical="top" wrapText="1"/>
    </xf>
    <xf numFmtId="0" fontId="57" fillId="33" borderId="13" xfId="0" applyFont="1" applyFill="1" applyBorder="1" applyAlignment="1">
      <alignment vertical="top" wrapText="1"/>
    </xf>
    <xf numFmtId="0" fontId="57" fillId="33" borderId="16" xfId="0" applyFont="1" applyFill="1" applyBorder="1" applyAlignment="1">
      <alignment vertical="top" wrapText="1"/>
    </xf>
    <xf numFmtId="0" fontId="58" fillId="0" borderId="10" xfId="0" applyFont="1" applyFill="1" applyBorder="1" applyAlignment="1">
      <alignment vertical="top" wrapText="1"/>
    </xf>
    <xf numFmtId="0" fontId="58" fillId="2" borderId="12" xfId="0" applyFont="1" applyFill="1" applyBorder="1" applyAlignment="1">
      <alignment vertical="top" wrapText="1"/>
    </xf>
    <xf numFmtId="0" fontId="58" fillId="2" borderId="16" xfId="0" applyFont="1" applyFill="1" applyBorder="1" applyAlignment="1">
      <alignment vertical="top" wrapText="1"/>
    </xf>
    <xf numFmtId="0" fontId="58" fillId="38" borderId="10" xfId="42" applyNumberFormat="1" applyFont="1" applyFill="1" applyBorder="1" applyAlignment="1">
      <alignment horizontal="left" vertical="top" wrapText="1"/>
    </xf>
    <xf numFmtId="0" fontId="58" fillId="0"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0" xfId="0" applyFont="1" applyFill="1" applyAlignment="1">
      <alignment wrapText="1"/>
    </xf>
    <xf numFmtId="0" fontId="57" fillId="0" borderId="22" xfId="0" applyFont="1" applyFill="1" applyBorder="1" applyAlignment="1">
      <alignment horizontal="center" vertical="top"/>
    </xf>
    <xf numFmtId="0" fontId="58" fillId="0" borderId="12" xfId="0" applyFont="1" applyFill="1" applyBorder="1" applyAlignment="1">
      <alignment wrapText="1"/>
    </xf>
    <xf numFmtId="0" fontId="14" fillId="0" borderId="14" xfId="0" applyNumberFormat="1" applyFont="1" applyFill="1" applyBorder="1" applyAlignment="1">
      <alignment horizontal="center" wrapText="1"/>
    </xf>
    <xf numFmtId="0" fontId="14" fillId="0" borderId="14" xfId="0" applyFont="1" applyFill="1" applyBorder="1" applyAlignment="1">
      <alignment horizontal="center" wrapText="1"/>
    </xf>
    <xf numFmtId="0" fontId="57" fillId="0" borderId="0" xfId="0" applyNumberFormat="1" applyFont="1" applyFill="1" applyAlignment="1">
      <alignment horizontal="left" vertical="top" wrapText="1"/>
    </xf>
    <xf numFmtId="0" fontId="58" fillId="0" borderId="0" xfId="0" applyNumberFormat="1" applyFont="1" applyFill="1" applyAlignment="1">
      <alignment vertical="top" wrapText="1"/>
    </xf>
    <xf numFmtId="0" fontId="58" fillId="0" borderId="10" xfId="0" applyNumberFormat="1" applyFont="1" applyFill="1" applyBorder="1" applyAlignment="1">
      <alignment horizontal="left" vertical="top" wrapText="1"/>
    </xf>
    <xf numFmtId="0" fontId="60" fillId="0" borderId="19" xfId="0" applyNumberFormat="1" applyFont="1" applyFill="1" applyBorder="1" applyAlignment="1">
      <alignment horizontal="center" wrapText="1"/>
    </xf>
    <xf numFmtId="0" fontId="58" fillId="0" borderId="14" xfId="0" applyFont="1" applyFill="1" applyBorder="1" applyAlignment="1">
      <alignment horizontal="center" wrapText="1"/>
    </xf>
    <xf numFmtId="0" fontId="58" fillId="0" borderId="14" xfId="0" applyNumberFormat="1" applyFont="1" applyFill="1" applyBorder="1" applyAlignment="1">
      <alignment horizontal="center" wrapText="1"/>
    </xf>
    <xf numFmtId="0" fontId="58" fillId="0" borderId="10" xfId="0" applyNumberFormat="1" applyFont="1" applyFill="1" applyBorder="1" applyAlignment="1">
      <alignment horizontal="center" wrapText="1"/>
    </xf>
    <xf numFmtId="0" fontId="58" fillId="0" borderId="0" xfId="0" applyNumberFormat="1" applyFont="1" applyFill="1" applyBorder="1" applyAlignment="1">
      <alignment horizontal="center" wrapText="1"/>
    </xf>
    <xf numFmtId="0" fontId="0" fillId="0" borderId="0" xfId="0" applyNumberFormat="1" applyFont="1" applyFill="1" applyBorder="1" applyAlignment="1">
      <alignment wrapText="1"/>
    </xf>
    <xf numFmtId="0" fontId="0" fillId="0" borderId="0" xfId="0" applyNumberFormat="1" applyFont="1" applyFill="1" applyAlignment="1">
      <alignment wrapText="1"/>
    </xf>
    <xf numFmtId="0" fontId="58" fillId="0" borderId="10" xfId="0" applyFont="1" applyFill="1" applyBorder="1" applyAlignment="1">
      <alignment wrapText="1"/>
    </xf>
    <xf numFmtId="0" fontId="62" fillId="0" borderId="10" xfId="0" applyFont="1" applyFill="1" applyBorder="1" applyAlignment="1">
      <alignment horizontal="left" vertical="top" wrapText="1"/>
    </xf>
    <xf numFmtId="0" fontId="58" fillId="0" borderId="0" xfId="0" applyFont="1" applyFill="1" applyAlignment="1">
      <alignment horizontal="left" vertical="top" wrapText="1"/>
    </xf>
    <xf numFmtId="0" fontId="58" fillId="0" borderId="0" xfId="0" applyFont="1" applyFill="1" applyAlignment="1">
      <alignment wrapText="1"/>
    </xf>
    <xf numFmtId="0" fontId="13" fillId="0" borderId="10" xfId="0" applyFont="1" applyFill="1" applyBorder="1" applyAlignment="1">
      <alignment wrapText="1"/>
    </xf>
    <xf numFmtId="0" fontId="13" fillId="0" borderId="0" xfId="0" applyFont="1" applyFill="1" applyAlignment="1">
      <alignment vertical="top" wrapText="1"/>
    </xf>
    <xf numFmtId="0" fontId="14" fillId="0" borderId="10" xfId="0" applyFont="1" applyFill="1" applyBorder="1" applyAlignment="1">
      <alignment wrapText="1"/>
    </xf>
    <xf numFmtId="0" fontId="14" fillId="0" borderId="18" xfId="0" applyFont="1" applyFill="1" applyBorder="1" applyAlignment="1">
      <alignment wrapText="1"/>
    </xf>
    <xf numFmtId="0" fontId="14" fillId="0" borderId="11" xfId="0" applyFont="1" applyFill="1" applyBorder="1" applyAlignment="1">
      <alignment wrapText="1"/>
    </xf>
    <xf numFmtId="17" fontId="13" fillId="0" borderId="10" xfId="0" applyNumberFormat="1" applyFont="1" applyFill="1" applyBorder="1" applyAlignment="1">
      <alignment horizontal="left" vertical="center" wrapText="1"/>
    </xf>
    <xf numFmtId="3" fontId="13" fillId="0" borderId="10" xfId="0" applyNumberFormat="1" applyFont="1" applyFill="1" applyBorder="1" applyAlignment="1">
      <alignment wrapText="1"/>
    </xf>
    <xf numFmtId="0" fontId="63" fillId="0" borderId="10" xfId="52" applyFont="1" applyFill="1" applyBorder="1" applyAlignment="1">
      <alignment horizontal="left" vertical="top" wrapText="1"/>
    </xf>
    <xf numFmtId="0" fontId="58" fillId="0" borderId="10" xfId="0" applyFont="1" applyFill="1" applyBorder="1" applyAlignment="1" quotePrefix="1">
      <alignment horizontal="left" vertical="top" wrapText="1"/>
    </xf>
    <xf numFmtId="0" fontId="58" fillId="35" borderId="18" xfId="0" applyFont="1" applyFill="1" applyBorder="1" applyAlignment="1">
      <alignment vertical="top" wrapText="1"/>
    </xf>
    <xf numFmtId="0" fontId="58" fillId="35" borderId="10" xfId="0" applyFont="1" applyFill="1" applyBorder="1" applyAlignment="1">
      <alignment horizontal="center" vertical="top" wrapText="1"/>
    </xf>
    <xf numFmtId="0" fontId="58" fillId="35" borderId="12" xfId="0" applyFont="1" applyFill="1" applyBorder="1" applyAlignment="1">
      <alignment horizontal="center" vertical="top" wrapText="1"/>
    </xf>
    <xf numFmtId="0" fontId="57" fillId="33" borderId="12" xfId="0" applyFont="1" applyFill="1" applyBorder="1" applyAlignment="1">
      <alignment horizontal="left" vertical="top" wrapText="1"/>
    </xf>
    <xf numFmtId="0" fontId="57" fillId="33" borderId="16" xfId="0" applyFont="1" applyFill="1" applyBorder="1" applyAlignment="1">
      <alignment horizontal="left" vertical="top" wrapText="1"/>
    </xf>
    <xf numFmtId="0" fontId="57" fillId="33" borderId="13" xfId="0" applyFont="1" applyFill="1" applyBorder="1" applyAlignment="1">
      <alignment horizontal="left" vertical="top" wrapText="1"/>
    </xf>
    <xf numFmtId="0" fontId="58" fillId="2" borderId="10" xfId="0" applyFont="1" applyFill="1" applyBorder="1" applyAlignment="1">
      <alignment horizontal="center" vertical="top" wrapText="1"/>
    </xf>
    <xf numFmtId="0" fontId="58" fillId="2" borderId="14" xfId="0" applyFont="1" applyFill="1" applyBorder="1" applyAlignment="1">
      <alignment horizontal="center" vertical="top" wrapText="1"/>
    </xf>
    <xf numFmtId="0" fontId="58" fillId="0" borderId="10" xfId="0" applyFont="1" applyFill="1" applyBorder="1" applyAlignment="1">
      <alignment horizontal="center" vertical="top" wrapText="1"/>
    </xf>
    <xf numFmtId="0" fontId="58" fillId="0" borderId="14" xfId="0" applyFont="1" applyFill="1" applyBorder="1" applyAlignment="1">
      <alignment horizontal="center" vertical="top" wrapText="1"/>
    </xf>
    <xf numFmtId="0" fontId="58" fillId="2" borderId="10" xfId="0" applyFont="1" applyFill="1" applyBorder="1" applyAlignment="1">
      <alignment horizontal="left" vertical="top" wrapText="1"/>
    </xf>
    <xf numFmtId="0" fontId="58" fillId="2" borderId="14" xfId="0" applyFont="1" applyFill="1" applyBorder="1" applyAlignment="1">
      <alignment horizontal="left" vertical="top" wrapText="1"/>
    </xf>
    <xf numFmtId="0" fontId="57" fillId="33" borderId="10" xfId="0" applyFont="1" applyFill="1" applyBorder="1" applyAlignment="1">
      <alignment horizontal="left" vertical="top" wrapText="1"/>
    </xf>
    <xf numFmtId="43" fontId="58" fillId="2" borderId="10" xfId="42" applyFont="1" applyFill="1" applyBorder="1" applyAlignment="1">
      <alignment horizontal="left" vertical="top" wrapText="1"/>
    </xf>
    <xf numFmtId="43" fontId="58" fillId="2" borderId="14" xfId="42" applyFont="1" applyFill="1" applyBorder="1" applyAlignment="1">
      <alignment horizontal="left" vertical="top" wrapText="1"/>
    </xf>
    <xf numFmtId="0" fontId="58" fillId="2" borderId="12" xfId="0" applyFont="1" applyFill="1" applyBorder="1" applyAlignment="1">
      <alignment horizontal="left" vertical="top" wrapText="1"/>
    </xf>
    <xf numFmtId="0" fontId="58" fillId="2" borderId="16" xfId="0" applyFont="1" applyFill="1" applyBorder="1" applyAlignment="1">
      <alignment horizontal="left" vertical="top" wrapText="1"/>
    </xf>
    <xf numFmtId="0" fontId="58" fillId="2" borderId="13" xfId="0" applyFont="1" applyFill="1" applyBorder="1" applyAlignment="1">
      <alignment horizontal="left" vertical="top" wrapText="1"/>
    </xf>
    <xf numFmtId="43" fontId="58" fillId="2" borderId="14" xfId="42" applyFont="1" applyFill="1" applyBorder="1" applyAlignment="1">
      <alignment horizontal="center" vertical="top" wrapText="1"/>
    </xf>
    <xf numFmtId="43" fontId="58" fillId="2" borderId="23" xfId="42" applyFont="1" applyFill="1" applyBorder="1" applyAlignment="1">
      <alignment horizontal="center" vertical="top" wrapText="1"/>
    </xf>
    <xf numFmtId="0" fontId="58" fillId="2" borderId="15" xfId="0" applyFont="1" applyFill="1" applyBorder="1" applyAlignment="1">
      <alignment horizontal="left" vertical="top" wrapText="1"/>
    </xf>
    <xf numFmtId="0" fontId="58" fillId="2" borderId="20" xfId="0" applyFont="1" applyFill="1" applyBorder="1" applyAlignment="1">
      <alignment horizontal="left" vertical="top" wrapText="1"/>
    </xf>
    <xf numFmtId="0" fontId="57" fillId="33" borderId="22" xfId="0" applyFont="1" applyFill="1" applyBorder="1" applyAlignment="1">
      <alignment horizontal="center" vertical="top"/>
    </xf>
    <xf numFmtId="0" fontId="57" fillId="33" borderId="22"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0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rancois.joubert@westerncape.gov.za" TargetMode="External" /><Relationship Id="rId2" Type="http://schemas.openxmlformats.org/officeDocument/2006/relationships/hyperlink" Target="mailto:francois.joubert@westerncape.gov.za" TargetMode="External" /><Relationship Id="rId3" Type="http://schemas.openxmlformats.org/officeDocument/2006/relationships/hyperlink" Target="mailto:francois.joubert@westerncape.gov.za" TargetMode="External" /><Relationship Id="rId4" Type="http://schemas.openxmlformats.org/officeDocument/2006/relationships/hyperlink" Target="mailto:francois.joubert@westerncape.gov.za" TargetMode="External" /><Relationship Id="rId5" Type="http://schemas.openxmlformats.org/officeDocument/2006/relationships/hyperlink" Target="mailto:mida.kirova@capetown.gov.za" TargetMode="External" /><Relationship Id="rId6" Type="http://schemas.openxmlformats.org/officeDocument/2006/relationships/hyperlink" Target="mailto:mida.kirova@capetown.gov.za" TargetMode="External" /><Relationship Id="rId7" Type="http://schemas.openxmlformats.org/officeDocument/2006/relationships/comments" Target="../comments1.xml" /><Relationship Id="rId8" Type="http://schemas.openxmlformats.org/officeDocument/2006/relationships/vmlDrawing" Target="../drawings/vmlDrawing1.v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ntony.marks@capetown.gov.za" TargetMode="External" /><Relationship Id="rId2" Type="http://schemas.openxmlformats.org/officeDocument/2006/relationships/hyperlink" Target="mailto:antony.marks@capetown.gov.za" TargetMode="External" /><Relationship Id="rId3" Type="http://schemas.openxmlformats.org/officeDocument/2006/relationships/hyperlink" Target="mailto:antony.marks@capetown.gov.za" TargetMode="External" /><Relationship Id="rId4" Type="http://schemas.openxmlformats.org/officeDocument/2006/relationships/hyperlink" Target="mailto:francois.joubert@westerncape.gov.za" TargetMode="External" /><Relationship Id="rId5" Type="http://schemas.openxmlformats.org/officeDocument/2006/relationships/hyperlink" Target="mailto:francois.joubert@westerncape.gov.za" TargetMode="External" /><Relationship Id="rId6" Type="http://schemas.openxmlformats.org/officeDocument/2006/relationships/hyperlink" Target="mailto:francois.joubert@westerncape.gov.za" TargetMode="External" /><Relationship Id="rId7" Type="http://schemas.openxmlformats.org/officeDocument/2006/relationships/hyperlink" Target="mailto:francois.joubert@westerncape.gov.za" TargetMode="External" /><Relationship Id="rId8" Type="http://schemas.openxmlformats.org/officeDocument/2006/relationships/hyperlink" Target="mailto:Frans.Hanekom@westerncape.gov.za" TargetMode="Externa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BC151"/>
  <sheetViews>
    <sheetView zoomScale="32" zoomScaleNormal="32" zoomScalePageLayoutView="0" workbookViewId="0" topLeftCell="A1">
      <selection activeCell="F33" sqref="F33:G33"/>
    </sheetView>
  </sheetViews>
  <sheetFormatPr defaultColWidth="9.140625" defaultRowHeight="15"/>
  <cols>
    <col min="1" max="1" width="17.28125" style="265" customWidth="1"/>
    <col min="2" max="2" width="17.8515625" style="209" customWidth="1"/>
    <col min="3" max="3" width="22.7109375" style="209" customWidth="1"/>
    <col min="4" max="4" width="20.140625" style="209" customWidth="1"/>
    <col min="5" max="5" width="15.8515625" style="209" customWidth="1"/>
    <col min="6" max="6" width="6.28125" style="209" customWidth="1"/>
    <col min="7" max="7" width="30.421875" style="209" customWidth="1"/>
    <col min="8" max="8" width="30.00390625" style="209" customWidth="1"/>
    <col min="9" max="9" width="22.7109375" style="209" customWidth="1"/>
    <col min="10" max="10" width="1.7109375" style="209" customWidth="1"/>
    <col min="11" max="11" width="24.7109375" style="209" customWidth="1"/>
    <col min="12" max="12" width="30.00390625" style="209" customWidth="1"/>
    <col min="13" max="13" width="30.421875" style="209" customWidth="1"/>
    <col min="14" max="14" width="28.421875" style="209" customWidth="1"/>
    <col min="15" max="15" width="22.57421875" style="210" customWidth="1"/>
    <col min="16" max="20" width="20.7109375" style="209" customWidth="1"/>
    <col min="21" max="22" width="20.8515625" style="209" customWidth="1"/>
    <col min="23" max="23" width="20.7109375" style="209" customWidth="1"/>
    <col min="24" max="32" width="22.7109375" style="209" customWidth="1"/>
    <col min="33" max="33" width="26.421875" style="209" customWidth="1"/>
    <col min="34" max="34" width="22.7109375" style="209" customWidth="1"/>
    <col min="35" max="35" width="2.8515625" style="209" customWidth="1"/>
    <col min="36" max="36" width="22.7109375" style="209" customWidth="1"/>
    <col min="37" max="37" width="24.8515625" style="209" customWidth="1"/>
    <col min="38" max="39" width="20.8515625" style="209" customWidth="1"/>
    <col min="40" max="40" width="2.421875" style="209" customWidth="1"/>
    <col min="41" max="41" width="18.28125" style="209" customWidth="1"/>
    <col min="42" max="42" width="18.140625" style="209" customWidth="1"/>
    <col min="43" max="43" width="18.7109375" style="209" customWidth="1"/>
    <col min="44" max="46" width="18.140625" style="209" customWidth="1"/>
    <col min="47" max="48" width="18.28125" style="209" customWidth="1"/>
    <col min="49" max="50" width="25.8515625" style="209" customWidth="1"/>
    <col min="51" max="51" width="14.140625" style="209" bestFit="1" customWidth="1"/>
    <col min="52" max="52" width="15.140625" style="209" bestFit="1" customWidth="1"/>
    <col min="53" max="53" width="14.421875" style="209" bestFit="1" customWidth="1"/>
    <col min="54" max="54" width="14.8515625" style="209" bestFit="1" customWidth="1"/>
    <col min="55" max="55" width="15.140625" style="209" bestFit="1" customWidth="1"/>
    <col min="56" max="16384" width="9.140625" style="209" customWidth="1"/>
  </cols>
  <sheetData>
    <row r="1" spans="1:15" s="1" customFormat="1" ht="36.75" customHeight="1">
      <c r="A1" s="251"/>
      <c r="C1" s="2" t="s">
        <v>0</v>
      </c>
      <c r="O1" s="148"/>
    </row>
    <row r="2" spans="1:15" s="1" customFormat="1" ht="27" customHeight="1">
      <c r="A2" s="251"/>
      <c r="O2" s="148"/>
    </row>
    <row r="3" spans="1:15" s="1" customFormat="1" ht="36" customHeight="1">
      <c r="A3" s="251"/>
      <c r="O3" s="148"/>
    </row>
    <row r="4" spans="1:55" s="174" customFormat="1" ht="47.25" customHeight="1">
      <c r="A4" s="256"/>
      <c r="B4" s="175"/>
      <c r="C4" s="229" t="s">
        <v>1</v>
      </c>
      <c r="D4" s="229"/>
      <c r="E4" s="229"/>
      <c r="F4" s="176"/>
      <c r="G4" s="229" t="s">
        <v>2</v>
      </c>
      <c r="H4" s="229"/>
      <c r="I4" s="229"/>
      <c r="J4" s="176"/>
      <c r="K4" s="229" t="s">
        <v>3</v>
      </c>
      <c r="L4" s="229"/>
      <c r="M4" s="229"/>
      <c r="N4" s="229"/>
      <c r="O4" s="229"/>
      <c r="P4" s="229"/>
      <c r="Q4" s="229"/>
      <c r="R4" s="229"/>
      <c r="S4" s="229"/>
      <c r="T4" s="229"/>
      <c r="U4" s="229"/>
      <c r="V4" s="229"/>
      <c r="W4" s="230"/>
      <c r="X4" s="231"/>
      <c r="Y4" s="229"/>
      <c r="Z4" s="229"/>
      <c r="AA4" s="229"/>
      <c r="AB4" s="229"/>
      <c r="AC4" s="229"/>
      <c r="AD4" s="229"/>
      <c r="AE4" s="229"/>
      <c r="AF4" s="230"/>
      <c r="AG4" s="177"/>
      <c r="AH4" s="177"/>
      <c r="AI4" s="178"/>
      <c r="AJ4" s="229" t="s">
        <v>4</v>
      </c>
      <c r="AK4" s="229"/>
      <c r="AL4" s="230"/>
      <c r="AM4" s="179"/>
      <c r="AN4" s="178"/>
      <c r="AO4" s="229" t="s">
        <v>5</v>
      </c>
      <c r="AP4" s="229"/>
      <c r="AQ4" s="230"/>
      <c r="AR4" s="221"/>
      <c r="AS4" s="222"/>
      <c r="AT4" s="223"/>
      <c r="AU4" s="223"/>
      <c r="AV4" s="223"/>
      <c r="AW4" s="230" t="s">
        <v>6</v>
      </c>
      <c r="AX4" s="232"/>
      <c r="AY4" s="232"/>
      <c r="AZ4" s="232"/>
      <c r="BA4" s="232"/>
      <c r="BB4" s="232"/>
      <c r="BC4" s="231"/>
    </row>
    <row r="5" spans="1:55" s="178" customFormat="1" ht="30" customHeight="1">
      <c r="A5" s="257"/>
      <c r="C5" s="180" t="s">
        <v>7</v>
      </c>
      <c r="D5" s="180" t="s">
        <v>8</v>
      </c>
      <c r="E5" s="180" t="s">
        <v>9</v>
      </c>
      <c r="F5" s="181"/>
      <c r="G5" s="180" t="s">
        <v>10</v>
      </c>
      <c r="H5" s="180" t="s">
        <v>11</v>
      </c>
      <c r="I5" s="180" t="s">
        <v>12</v>
      </c>
      <c r="J5" s="181"/>
      <c r="K5" s="180" t="s">
        <v>13</v>
      </c>
      <c r="L5" s="182" t="s">
        <v>14</v>
      </c>
      <c r="M5" s="183"/>
      <c r="N5" s="183"/>
      <c r="O5" s="184"/>
      <c r="P5" s="183"/>
      <c r="Q5" s="183"/>
      <c r="R5" s="183"/>
      <c r="S5" s="183"/>
      <c r="T5" s="183"/>
      <c r="U5" s="185"/>
      <c r="V5" s="186" t="s">
        <v>15</v>
      </c>
      <c r="W5" s="187"/>
      <c r="X5" s="187"/>
      <c r="Y5" s="187"/>
      <c r="Z5" s="187"/>
      <c r="AA5" s="187"/>
      <c r="AB5" s="187"/>
      <c r="AC5" s="187"/>
      <c r="AD5" s="188"/>
      <c r="AE5" s="187"/>
      <c r="AF5" s="187"/>
      <c r="AG5" s="187"/>
      <c r="AH5" s="189"/>
      <c r="AJ5" s="180" t="s">
        <v>16</v>
      </c>
      <c r="AK5" s="186" t="s">
        <v>17</v>
      </c>
      <c r="AL5" s="183"/>
      <c r="AM5" s="185"/>
      <c r="AO5" s="180" t="s">
        <v>18</v>
      </c>
      <c r="AP5" s="180" t="s">
        <v>19</v>
      </c>
      <c r="AQ5" s="180" t="s">
        <v>20</v>
      </c>
      <c r="AR5" s="180" t="s">
        <v>21</v>
      </c>
      <c r="AS5" s="180" t="s">
        <v>22</v>
      </c>
      <c r="AT5" s="180" t="s">
        <v>23</v>
      </c>
      <c r="AU5" s="180" t="s">
        <v>24</v>
      </c>
      <c r="AV5" s="180" t="s">
        <v>25</v>
      </c>
      <c r="AW5" s="182" t="s">
        <v>26</v>
      </c>
      <c r="AX5" s="182" t="s">
        <v>27</v>
      </c>
      <c r="AY5" s="182" t="s">
        <v>28</v>
      </c>
      <c r="AZ5" s="182" t="s">
        <v>29</v>
      </c>
      <c r="BA5" s="182" t="s">
        <v>30</v>
      </c>
      <c r="BB5" s="182" t="s">
        <v>31</v>
      </c>
      <c r="BC5" s="182" t="s">
        <v>32</v>
      </c>
    </row>
    <row r="6" spans="1:55" s="196" customFormat="1" ht="29.25" customHeight="1">
      <c r="A6" s="258"/>
      <c r="B6" s="190"/>
      <c r="C6" s="233"/>
      <c r="D6" s="233"/>
      <c r="E6" s="233"/>
      <c r="F6" s="234"/>
      <c r="G6" s="233"/>
      <c r="H6" s="233"/>
      <c r="I6" s="233"/>
      <c r="J6" s="234"/>
      <c r="K6" s="233" t="s">
        <v>33</v>
      </c>
      <c r="L6" s="233" t="s">
        <v>34</v>
      </c>
      <c r="M6" s="233" t="s">
        <v>35</v>
      </c>
      <c r="N6" s="233" t="s">
        <v>36</v>
      </c>
      <c r="O6" s="235" t="s">
        <v>846</v>
      </c>
      <c r="P6" s="233" t="s">
        <v>37</v>
      </c>
      <c r="Q6" s="236" t="s">
        <v>38</v>
      </c>
      <c r="R6" s="237"/>
      <c r="S6" s="237"/>
      <c r="T6" s="237"/>
      <c r="U6" s="238"/>
      <c r="V6" s="191" t="s">
        <v>39</v>
      </c>
      <c r="W6" s="192"/>
      <c r="X6" s="193"/>
      <c r="Y6" s="191" t="s">
        <v>40</v>
      </c>
      <c r="Z6" s="192"/>
      <c r="AA6" s="193"/>
      <c r="AB6" s="191" t="s">
        <v>41</v>
      </c>
      <c r="AC6" s="192"/>
      <c r="AD6" s="192"/>
      <c r="AE6" s="192"/>
      <c r="AF6" s="192"/>
      <c r="AG6" s="192"/>
      <c r="AH6" s="193"/>
      <c r="AI6" s="178"/>
      <c r="AJ6" s="194"/>
      <c r="AK6" s="220" t="s">
        <v>42</v>
      </c>
      <c r="AL6" s="220" t="s">
        <v>43</v>
      </c>
      <c r="AM6" s="220"/>
      <c r="AN6" s="195"/>
      <c r="AO6" s="194"/>
      <c r="AP6" s="194"/>
      <c r="AQ6" s="194"/>
      <c r="AR6" s="194"/>
      <c r="AS6" s="194"/>
      <c r="AT6" s="194"/>
      <c r="AU6" s="194"/>
      <c r="AV6" s="194"/>
      <c r="AW6" s="233"/>
      <c r="AX6" s="233"/>
      <c r="AY6" s="233"/>
      <c r="AZ6" s="233"/>
      <c r="BA6" s="233"/>
      <c r="BB6" s="233"/>
      <c r="BC6" s="233"/>
    </row>
    <row r="7" spans="1:55" s="196" customFormat="1" ht="54" customHeight="1">
      <c r="A7" s="181" t="s">
        <v>873</v>
      </c>
      <c r="B7" s="190" t="s">
        <v>875</v>
      </c>
      <c r="C7" s="233"/>
      <c r="D7" s="233"/>
      <c r="E7" s="233"/>
      <c r="F7" s="234"/>
      <c r="G7" s="233"/>
      <c r="H7" s="233"/>
      <c r="I7" s="233"/>
      <c r="J7" s="234"/>
      <c r="K7" s="233"/>
      <c r="L7" s="233"/>
      <c r="M7" s="233"/>
      <c r="N7" s="233"/>
      <c r="O7" s="239"/>
      <c r="P7" s="233"/>
      <c r="Q7" s="220" t="s">
        <v>44</v>
      </c>
      <c r="R7" s="220" t="s">
        <v>45</v>
      </c>
      <c r="S7" s="220" t="s">
        <v>46</v>
      </c>
      <c r="T7" s="220" t="s">
        <v>47</v>
      </c>
      <c r="U7" s="220" t="s">
        <v>48</v>
      </c>
      <c r="V7" s="220" t="s">
        <v>49</v>
      </c>
      <c r="W7" s="220" t="s">
        <v>50</v>
      </c>
      <c r="X7" s="197" t="s">
        <v>51</v>
      </c>
      <c r="Y7" s="220" t="s">
        <v>52</v>
      </c>
      <c r="Z7" s="197" t="s">
        <v>53</v>
      </c>
      <c r="AA7" s="197" t="s">
        <v>54</v>
      </c>
      <c r="AB7" s="197" t="s">
        <v>55</v>
      </c>
      <c r="AC7" s="197" t="s">
        <v>56</v>
      </c>
      <c r="AD7" s="197" t="s">
        <v>57</v>
      </c>
      <c r="AE7" s="197" t="s">
        <v>58</v>
      </c>
      <c r="AF7" s="220" t="s">
        <v>59</v>
      </c>
      <c r="AG7" s="220" t="s">
        <v>60</v>
      </c>
      <c r="AH7" s="197" t="s">
        <v>61</v>
      </c>
      <c r="AI7" s="178"/>
      <c r="AJ7" s="198"/>
      <c r="AK7" s="198"/>
      <c r="AL7" s="198"/>
      <c r="AM7" s="198"/>
      <c r="AN7" s="178"/>
      <c r="AO7" s="198"/>
      <c r="AP7" s="198"/>
      <c r="AQ7" s="198"/>
      <c r="AR7" s="198"/>
      <c r="AS7" s="198"/>
      <c r="AT7" s="198"/>
      <c r="AU7" s="198"/>
      <c r="AV7" s="198"/>
      <c r="AW7" s="233"/>
      <c r="AX7" s="233"/>
      <c r="AY7" s="233"/>
      <c r="AZ7" s="233"/>
      <c r="BA7" s="233"/>
      <c r="BB7" s="233"/>
      <c r="BC7" s="233"/>
    </row>
    <row r="8" spans="1:55" s="206" customFormat="1" ht="48.75" customHeight="1" thickBot="1">
      <c r="A8" s="259" t="s">
        <v>62</v>
      </c>
      <c r="B8" s="199"/>
      <c r="C8" s="200" t="s">
        <v>63</v>
      </c>
      <c r="D8" s="201" t="s">
        <v>64</v>
      </c>
      <c r="E8" s="201" t="s">
        <v>65</v>
      </c>
      <c r="F8" s="202"/>
      <c r="G8" s="201"/>
      <c r="H8" s="201"/>
      <c r="I8" s="201"/>
      <c r="J8" s="202"/>
      <c r="K8" s="201" t="s">
        <v>66</v>
      </c>
      <c r="L8" s="201"/>
      <c r="M8" s="201" t="s">
        <v>67</v>
      </c>
      <c r="N8" s="201"/>
      <c r="O8" s="203"/>
      <c r="P8" s="201"/>
      <c r="Q8" s="201"/>
      <c r="R8" s="204"/>
      <c r="S8" s="201"/>
      <c r="T8" s="201"/>
      <c r="U8" s="201"/>
      <c r="V8" s="201"/>
      <c r="W8" s="201"/>
      <c r="X8" s="201"/>
      <c r="Y8" s="201"/>
      <c r="Z8" s="201"/>
      <c r="AA8" s="201"/>
      <c r="AB8" s="201"/>
      <c r="AC8" s="201"/>
      <c r="AD8" s="201"/>
      <c r="AE8" s="201"/>
      <c r="AF8" s="201"/>
      <c r="AG8" s="201"/>
      <c r="AH8" s="201"/>
      <c r="AI8" s="178"/>
      <c r="AJ8" s="205" t="s">
        <v>68</v>
      </c>
      <c r="AK8" s="204"/>
      <c r="AL8" s="204"/>
      <c r="AM8" s="204"/>
      <c r="AN8" s="178"/>
      <c r="AO8" s="204"/>
      <c r="AP8" s="204"/>
      <c r="AQ8" s="204"/>
      <c r="AR8" s="204"/>
      <c r="AS8" s="204"/>
      <c r="AT8" s="204"/>
      <c r="AU8" s="220"/>
      <c r="AV8" s="220"/>
      <c r="AW8" s="201"/>
      <c r="AX8" s="201"/>
      <c r="AY8" s="201"/>
      <c r="AZ8" s="201"/>
      <c r="BA8" s="201"/>
      <c r="BB8" s="201"/>
      <c r="BC8" s="201"/>
    </row>
    <row r="9" spans="1:55" s="46" customFormat="1" ht="39" thickTop="1">
      <c r="A9" s="260">
        <v>1</v>
      </c>
      <c r="B9" s="41"/>
      <c r="C9" s="22"/>
      <c r="D9" s="42" t="s">
        <v>69</v>
      </c>
      <c r="E9" s="22"/>
      <c r="F9" s="43"/>
      <c r="G9" s="22" t="s">
        <v>70</v>
      </c>
      <c r="H9" s="44" t="s">
        <v>71</v>
      </c>
      <c r="I9" s="22" t="s">
        <v>72</v>
      </c>
      <c r="J9" s="22"/>
      <c r="K9" s="42"/>
      <c r="L9" s="42" t="s">
        <v>71</v>
      </c>
      <c r="M9" s="44" t="s">
        <v>73</v>
      </c>
      <c r="N9" s="42" t="s">
        <v>74</v>
      </c>
      <c r="O9" s="162"/>
      <c r="P9" s="22" t="s">
        <v>75</v>
      </c>
      <c r="Q9" s="45"/>
      <c r="R9" s="22"/>
      <c r="S9" s="22"/>
      <c r="T9" s="42" t="s">
        <v>76</v>
      </c>
      <c r="U9" s="22" t="s">
        <v>75</v>
      </c>
      <c r="V9" s="22"/>
      <c r="W9" s="22"/>
      <c r="X9" s="22"/>
      <c r="Y9" s="42"/>
      <c r="Z9" s="22"/>
      <c r="AA9" s="22"/>
      <c r="AB9" s="22"/>
      <c r="AC9" s="22"/>
      <c r="AD9" s="22" t="s">
        <v>77</v>
      </c>
      <c r="AE9" s="22"/>
      <c r="AF9" s="22"/>
      <c r="AG9" s="22"/>
      <c r="AH9" s="22"/>
      <c r="AI9" s="29"/>
      <c r="AJ9" s="22"/>
      <c r="AK9" s="22"/>
      <c r="AL9" s="22"/>
      <c r="AM9" s="42"/>
      <c r="AN9" s="29"/>
      <c r="AO9" s="22"/>
      <c r="AP9" s="22"/>
      <c r="AQ9" s="22" t="s">
        <v>78</v>
      </c>
      <c r="AR9" s="41"/>
      <c r="AS9" s="41"/>
      <c r="AT9" s="41"/>
      <c r="AU9" s="41"/>
      <c r="AV9" s="41"/>
      <c r="AW9" s="41" t="s">
        <v>79</v>
      </c>
      <c r="AX9" s="41" t="s">
        <v>79</v>
      </c>
      <c r="AY9" s="41" t="s">
        <v>80</v>
      </c>
      <c r="AZ9" s="41" t="s">
        <v>80</v>
      </c>
      <c r="BA9" s="41" t="s">
        <v>79</v>
      </c>
      <c r="BB9" s="41" t="s">
        <v>79</v>
      </c>
      <c r="BC9" s="41" t="s">
        <v>79</v>
      </c>
    </row>
    <row r="10" spans="1:55" s="46" customFormat="1" ht="12.75">
      <c r="A10" s="260">
        <v>2</v>
      </c>
      <c r="B10" s="41"/>
      <c r="C10" s="22"/>
      <c r="D10" s="42" t="s">
        <v>81</v>
      </c>
      <c r="E10" s="22"/>
      <c r="F10" s="43"/>
      <c r="G10" s="22" t="s">
        <v>70</v>
      </c>
      <c r="H10" s="22" t="s">
        <v>82</v>
      </c>
      <c r="I10" s="22" t="s">
        <v>72</v>
      </c>
      <c r="J10" s="22"/>
      <c r="K10" s="42"/>
      <c r="L10" s="42" t="s">
        <v>83</v>
      </c>
      <c r="M10" s="44" t="s">
        <v>84</v>
      </c>
      <c r="N10" s="42" t="s">
        <v>85</v>
      </c>
      <c r="O10" s="162"/>
      <c r="P10" s="22" t="s">
        <v>75</v>
      </c>
      <c r="Q10" s="45"/>
      <c r="R10" s="22"/>
      <c r="S10" s="22"/>
      <c r="T10" s="42" t="s">
        <v>86</v>
      </c>
      <c r="U10" s="22" t="s">
        <v>75</v>
      </c>
      <c r="V10" s="22"/>
      <c r="W10" s="22"/>
      <c r="X10" s="22"/>
      <c r="Y10" s="42"/>
      <c r="Z10" s="22"/>
      <c r="AA10" s="22"/>
      <c r="AB10" s="22"/>
      <c r="AC10" s="22"/>
      <c r="AD10" s="22" t="s">
        <v>77</v>
      </c>
      <c r="AE10" s="22"/>
      <c r="AF10" s="22"/>
      <c r="AG10" s="22"/>
      <c r="AH10" s="22"/>
      <c r="AI10" s="29"/>
      <c r="AJ10" s="22"/>
      <c r="AK10" s="22"/>
      <c r="AL10" s="22"/>
      <c r="AM10" s="42"/>
      <c r="AN10" s="29"/>
      <c r="AO10" s="22"/>
      <c r="AP10" s="22"/>
      <c r="AQ10" s="22" t="s">
        <v>87</v>
      </c>
      <c r="AR10" s="41"/>
      <c r="AS10" s="41"/>
      <c r="AT10" s="41"/>
      <c r="AU10" s="41"/>
      <c r="AV10" s="41"/>
      <c r="AW10" s="41" t="s">
        <v>88</v>
      </c>
      <c r="AX10" s="41" t="s">
        <v>79</v>
      </c>
      <c r="AY10" s="41" t="s">
        <v>80</v>
      </c>
      <c r="AZ10" s="41" t="s">
        <v>80</v>
      </c>
      <c r="BA10" s="41" t="s">
        <v>79</v>
      </c>
      <c r="BB10" s="41" t="s">
        <v>79</v>
      </c>
      <c r="BC10" s="41" t="s">
        <v>79</v>
      </c>
    </row>
    <row r="11" spans="1:55" s="46" customFormat="1" ht="25.5">
      <c r="A11" s="260">
        <v>3</v>
      </c>
      <c r="B11" s="41"/>
      <c r="C11" s="22"/>
      <c r="D11" s="47" t="s">
        <v>89</v>
      </c>
      <c r="E11" s="22"/>
      <c r="F11" s="43"/>
      <c r="G11" s="22" t="s">
        <v>70</v>
      </c>
      <c r="H11" s="22" t="s">
        <v>90</v>
      </c>
      <c r="I11" s="22" t="s">
        <v>72</v>
      </c>
      <c r="J11" s="22"/>
      <c r="K11" s="48"/>
      <c r="L11" s="42" t="s">
        <v>91</v>
      </c>
      <c r="M11" s="49" t="s">
        <v>92</v>
      </c>
      <c r="N11" s="22" t="s">
        <v>93</v>
      </c>
      <c r="O11" s="135"/>
      <c r="P11" s="50">
        <v>4000</v>
      </c>
      <c r="Q11" s="22"/>
      <c r="R11" s="22" t="s">
        <v>94</v>
      </c>
      <c r="S11" s="22"/>
      <c r="T11" s="42" t="s">
        <v>95</v>
      </c>
      <c r="U11" s="22">
        <v>2020</v>
      </c>
      <c r="V11" s="22"/>
      <c r="W11" s="22"/>
      <c r="X11" s="22"/>
      <c r="Y11" s="42"/>
      <c r="Z11" s="22"/>
      <c r="AA11" s="22"/>
      <c r="AB11" s="22"/>
      <c r="AC11" s="22"/>
      <c r="AD11" s="22"/>
      <c r="AE11" s="22" t="s">
        <v>77</v>
      </c>
      <c r="AF11" s="22"/>
      <c r="AG11" s="22"/>
      <c r="AH11" s="22"/>
      <c r="AI11" s="29"/>
      <c r="AJ11" s="22"/>
      <c r="AK11" s="22"/>
      <c r="AL11" s="22"/>
      <c r="AM11" s="48"/>
      <c r="AN11" s="29"/>
      <c r="AO11" s="22"/>
      <c r="AP11" s="22"/>
      <c r="AQ11" s="22" t="s">
        <v>87</v>
      </c>
      <c r="AR11" s="41"/>
      <c r="AS11" s="41"/>
      <c r="AT11" s="41"/>
      <c r="AU11" s="41"/>
      <c r="AV11" s="41"/>
      <c r="AW11" s="41" t="s">
        <v>88</v>
      </c>
      <c r="AX11" s="41" t="s">
        <v>88</v>
      </c>
      <c r="AY11" s="41" t="s">
        <v>80</v>
      </c>
      <c r="AZ11" s="41" t="s">
        <v>80</v>
      </c>
      <c r="BA11" s="41" t="s">
        <v>79</v>
      </c>
      <c r="BB11" s="41" t="s">
        <v>79</v>
      </c>
      <c r="BC11" s="41" t="s">
        <v>79</v>
      </c>
    </row>
    <row r="12" spans="1:55" s="46" customFormat="1" ht="25.5">
      <c r="A12" s="260">
        <v>4</v>
      </c>
      <c r="B12" s="41"/>
      <c r="C12" s="22"/>
      <c r="D12" s="42" t="s">
        <v>96</v>
      </c>
      <c r="E12" s="22"/>
      <c r="F12" s="43"/>
      <c r="G12" s="22" t="s">
        <v>70</v>
      </c>
      <c r="H12" s="44" t="s">
        <v>91</v>
      </c>
      <c r="I12" s="22" t="s">
        <v>72</v>
      </c>
      <c r="J12" s="22"/>
      <c r="K12" s="42"/>
      <c r="L12" s="42" t="s">
        <v>91</v>
      </c>
      <c r="M12" s="51" t="s">
        <v>97</v>
      </c>
      <c r="N12" s="22" t="s">
        <v>93</v>
      </c>
      <c r="O12" s="135"/>
      <c r="P12" s="52">
        <v>2469</v>
      </c>
      <c r="Q12" s="22"/>
      <c r="R12" s="22" t="s">
        <v>98</v>
      </c>
      <c r="S12" s="22"/>
      <c r="T12" s="42" t="s">
        <v>95</v>
      </c>
      <c r="U12" s="22">
        <v>2018</v>
      </c>
      <c r="V12" s="22"/>
      <c r="W12" s="22"/>
      <c r="X12" s="22"/>
      <c r="Y12" s="42"/>
      <c r="Z12" s="22"/>
      <c r="AA12" s="22"/>
      <c r="AB12" s="22"/>
      <c r="AC12" s="22"/>
      <c r="AD12" s="22"/>
      <c r="AE12" s="22" t="s">
        <v>77</v>
      </c>
      <c r="AF12" s="22"/>
      <c r="AG12" s="22"/>
      <c r="AH12" s="22"/>
      <c r="AI12" s="29"/>
      <c r="AJ12" s="22"/>
      <c r="AK12" s="22"/>
      <c r="AL12" s="22"/>
      <c r="AM12" s="42"/>
      <c r="AN12" s="29"/>
      <c r="AO12" s="22"/>
      <c r="AP12" s="22"/>
      <c r="AQ12" s="22" t="s">
        <v>87</v>
      </c>
      <c r="AR12" s="41"/>
      <c r="AS12" s="41"/>
      <c r="AT12" s="41"/>
      <c r="AU12" s="41"/>
      <c r="AV12" s="41"/>
      <c r="AW12" s="41" t="s">
        <v>88</v>
      </c>
      <c r="AX12" s="41" t="s">
        <v>88</v>
      </c>
      <c r="AY12" s="41" t="s">
        <v>80</v>
      </c>
      <c r="AZ12" s="41" t="s">
        <v>80</v>
      </c>
      <c r="BA12" s="41" t="s">
        <v>79</v>
      </c>
      <c r="BB12" s="41" t="s">
        <v>79</v>
      </c>
      <c r="BC12" s="41" t="s">
        <v>79</v>
      </c>
    </row>
    <row r="13" spans="1:55" s="46" customFormat="1" ht="114.75">
      <c r="A13" s="260">
        <v>5</v>
      </c>
      <c r="B13" s="41"/>
      <c r="C13" s="22"/>
      <c r="D13" s="44" t="s">
        <v>99</v>
      </c>
      <c r="E13" s="22"/>
      <c r="F13" s="43"/>
      <c r="G13" s="22" t="s">
        <v>70</v>
      </c>
      <c r="H13" s="22" t="s">
        <v>82</v>
      </c>
      <c r="I13" s="22" t="s">
        <v>72</v>
      </c>
      <c r="J13" s="22"/>
      <c r="K13" s="42"/>
      <c r="L13" s="42" t="s">
        <v>100</v>
      </c>
      <c r="M13" s="44" t="s">
        <v>101</v>
      </c>
      <c r="N13" s="42" t="s">
        <v>102</v>
      </c>
      <c r="O13" s="162"/>
      <c r="P13" s="22" t="s">
        <v>75</v>
      </c>
      <c r="Q13" s="45"/>
      <c r="R13" s="22"/>
      <c r="S13" s="22"/>
      <c r="T13" s="42" t="s">
        <v>86</v>
      </c>
      <c r="U13" s="22" t="s">
        <v>75</v>
      </c>
      <c r="V13" s="22"/>
      <c r="W13" s="22"/>
      <c r="X13" s="22"/>
      <c r="Y13" s="42"/>
      <c r="Z13" s="22"/>
      <c r="AA13" s="22"/>
      <c r="AB13" s="22"/>
      <c r="AC13" s="22"/>
      <c r="AD13" s="22" t="s">
        <v>77</v>
      </c>
      <c r="AE13" s="22"/>
      <c r="AF13" s="22"/>
      <c r="AG13" s="22"/>
      <c r="AH13" s="22"/>
      <c r="AI13" s="29"/>
      <c r="AJ13" s="22"/>
      <c r="AK13" s="22"/>
      <c r="AL13" s="22"/>
      <c r="AM13" s="42"/>
      <c r="AN13" s="29"/>
      <c r="AO13" s="22"/>
      <c r="AP13" s="22"/>
      <c r="AQ13" s="22" t="s">
        <v>78</v>
      </c>
      <c r="AR13" s="41"/>
      <c r="AS13" s="41"/>
      <c r="AT13" s="41"/>
      <c r="AU13" s="41"/>
      <c r="AV13" s="41"/>
      <c r="AW13" s="41" t="s">
        <v>88</v>
      </c>
      <c r="AX13" s="41" t="s">
        <v>88</v>
      </c>
      <c r="AY13" s="41" t="s">
        <v>80</v>
      </c>
      <c r="AZ13" s="41" t="s">
        <v>80</v>
      </c>
      <c r="BA13" s="41" t="s">
        <v>79</v>
      </c>
      <c r="BB13" s="41" t="s">
        <v>79</v>
      </c>
      <c r="BC13" s="41" t="s">
        <v>79</v>
      </c>
    </row>
    <row r="14" spans="1:55" s="46" customFormat="1" ht="12.75">
      <c r="A14" s="260">
        <v>6</v>
      </c>
      <c r="B14" s="41"/>
      <c r="C14" s="22"/>
      <c r="D14" s="42" t="s">
        <v>103</v>
      </c>
      <c r="E14" s="22"/>
      <c r="F14" s="43"/>
      <c r="G14" s="22" t="s">
        <v>70</v>
      </c>
      <c r="H14" s="22" t="s">
        <v>104</v>
      </c>
      <c r="I14" s="22" t="s">
        <v>72</v>
      </c>
      <c r="J14" s="22"/>
      <c r="K14" s="42"/>
      <c r="L14" s="42" t="s">
        <v>75</v>
      </c>
      <c r="M14" s="42" t="s">
        <v>105</v>
      </c>
      <c r="N14" s="42" t="s">
        <v>106</v>
      </c>
      <c r="O14" s="162"/>
      <c r="P14" s="22" t="s">
        <v>75</v>
      </c>
      <c r="Q14" s="45"/>
      <c r="R14" s="22"/>
      <c r="S14" s="22"/>
      <c r="T14" s="42" t="s">
        <v>86</v>
      </c>
      <c r="U14" s="22" t="s">
        <v>75</v>
      </c>
      <c r="V14" s="22"/>
      <c r="W14" s="22"/>
      <c r="X14" s="22"/>
      <c r="Y14" s="42"/>
      <c r="Z14" s="22"/>
      <c r="AA14" s="22"/>
      <c r="AB14" s="22"/>
      <c r="AC14" s="22"/>
      <c r="AD14" s="22" t="s">
        <v>77</v>
      </c>
      <c r="AE14" s="22"/>
      <c r="AF14" s="22"/>
      <c r="AG14" s="22"/>
      <c r="AH14" s="22"/>
      <c r="AI14" s="29"/>
      <c r="AJ14" s="22"/>
      <c r="AK14" s="22"/>
      <c r="AL14" s="22"/>
      <c r="AM14" s="42"/>
      <c r="AN14" s="29"/>
      <c r="AO14" s="22"/>
      <c r="AP14" s="22"/>
      <c r="AQ14" s="22" t="s">
        <v>87</v>
      </c>
      <c r="AR14" s="41"/>
      <c r="AS14" s="41"/>
      <c r="AT14" s="41"/>
      <c r="AU14" s="41"/>
      <c r="AV14" s="41"/>
      <c r="AW14" s="41" t="s">
        <v>79</v>
      </c>
      <c r="AX14" s="41" t="s">
        <v>79</v>
      </c>
      <c r="AY14" s="41" t="s">
        <v>80</v>
      </c>
      <c r="AZ14" s="41" t="s">
        <v>80</v>
      </c>
      <c r="BA14" s="41" t="s">
        <v>79</v>
      </c>
      <c r="BB14" s="41" t="s">
        <v>79</v>
      </c>
      <c r="BC14" s="41" t="s">
        <v>79</v>
      </c>
    </row>
    <row r="15" spans="1:55" s="46" customFormat="1" ht="12.75">
      <c r="A15" s="260">
        <v>7</v>
      </c>
      <c r="B15" s="41"/>
      <c r="C15" s="22"/>
      <c r="D15" s="42" t="s">
        <v>107</v>
      </c>
      <c r="E15" s="22"/>
      <c r="F15" s="43"/>
      <c r="G15" s="22" t="s">
        <v>70</v>
      </c>
      <c r="H15" s="44" t="s">
        <v>91</v>
      </c>
      <c r="I15" s="22" t="s">
        <v>72</v>
      </c>
      <c r="J15" s="22"/>
      <c r="K15" s="42"/>
      <c r="L15" s="42" t="s">
        <v>91</v>
      </c>
      <c r="M15" s="42" t="s">
        <v>108</v>
      </c>
      <c r="N15" s="42" t="s">
        <v>109</v>
      </c>
      <c r="O15" s="162"/>
      <c r="P15" s="53">
        <v>2900</v>
      </c>
      <c r="Q15" s="45"/>
      <c r="R15" s="22"/>
      <c r="S15" s="22"/>
      <c r="T15" s="42" t="s">
        <v>86</v>
      </c>
      <c r="U15" s="22" t="s">
        <v>75</v>
      </c>
      <c r="V15" s="22"/>
      <c r="W15" s="22"/>
      <c r="X15" s="22"/>
      <c r="Y15" s="42"/>
      <c r="Z15" s="22"/>
      <c r="AA15" s="22"/>
      <c r="AB15" s="22"/>
      <c r="AC15" s="22"/>
      <c r="AD15" s="22" t="s">
        <v>77</v>
      </c>
      <c r="AE15" s="22"/>
      <c r="AF15" s="22"/>
      <c r="AG15" s="22"/>
      <c r="AH15" s="22"/>
      <c r="AI15" s="29"/>
      <c r="AJ15" s="22"/>
      <c r="AK15" s="22"/>
      <c r="AL15" s="22"/>
      <c r="AM15" s="42"/>
      <c r="AN15" s="29"/>
      <c r="AO15" s="22"/>
      <c r="AP15" s="22"/>
      <c r="AQ15" s="22" t="s">
        <v>87</v>
      </c>
      <c r="AR15" s="41"/>
      <c r="AS15" s="41"/>
      <c r="AT15" s="41"/>
      <c r="AU15" s="41"/>
      <c r="AV15" s="41"/>
      <c r="AW15" s="41" t="s">
        <v>79</v>
      </c>
      <c r="AX15" s="41" t="s">
        <v>79</v>
      </c>
      <c r="AY15" s="41" t="s">
        <v>80</v>
      </c>
      <c r="AZ15" s="41" t="s">
        <v>80</v>
      </c>
      <c r="BA15" s="41" t="s">
        <v>79</v>
      </c>
      <c r="BB15" s="41" t="s">
        <v>79</v>
      </c>
      <c r="BC15" s="41" t="s">
        <v>79</v>
      </c>
    </row>
    <row r="16" spans="1:55" s="46" customFormat="1" ht="12.75">
      <c r="A16" s="260">
        <v>8</v>
      </c>
      <c r="B16" s="41"/>
      <c r="C16" s="22"/>
      <c r="D16" s="42" t="s">
        <v>110</v>
      </c>
      <c r="E16" s="22"/>
      <c r="F16" s="43"/>
      <c r="G16" s="22" t="s">
        <v>70</v>
      </c>
      <c r="H16" s="42" t="s">
        <v>111</v>
      </c>
      <c r="I16" s="22" t="s">
        <v>72</v>
      </c>
      <c r="J16" s="22"/>
      <c r="K16" s="42"/>
      <c r="L16" s="42" t="s">
        <v>91</v>
      </c>
      <c r="M16" s="42" t="s">
        <v>112</v>
      </c>
      <c r="N16" s="42" t="s">
        <v>113</v>
      </c>
      <c r="O16" s="162"/>
      <c r="P16" s="53">
        <v>500</v>
      </c>
      <c r="Q16" s="45"/>
      <c r="R16" s="22"/>
      <c r="S16" s="22"/>
      <c r="T16" s="42" t="s">
        <v>76</v>
      </c>
      <c r="U16" s="22" t="s">
        <v>75</v>
      </c>
      <c r="V16" s="22"/>
      <c r="W16" s="22"/>
      <c r="X16" s="22"/>
      <c r="Y16" s="42"/>
      <c r="Z16" s="22"/>
      <c r="AA16" s="22"/>
      <c r="AB16" s="22"/>
      <c r="AC16" s="22"/>
      <c r="AD16" s="22" t="s">
        <v>77</v>
      </c>
      <c r="AE16" s="22"/>
      <c r="AF16" s="22"/>
      <c r="AG16" s="22"/>
      <c r="AH16" s="22"/>
      <c r="AI16" s="29"/>
      <c r="AJ16" s="22"/>
      <c r="AK16" s="22"/>
      <c r="AL16" s="22"/>
      <c r="AM16" s="42"/>
      <c r="AN16" s="29"/>
      <c r="AO16" s="22"/>
      <c r="AP16" s="22"/>
      <c r="AQ16" s="22" t="s">
        <v>87</v>
      </c>
      <c r="AR16" s="41"/>
      <c r="AS16" s="41"/>
      <c r="AT16" s="41"/>
      <c r="AU16" s="41"/>
      <c r="AV16" s="41"/>
      <c r="AW16" s="41" t="s">
        <v>79</v>
      </c>
      <c r="AX16" s="41" t="s">
        <v>79</v>
      </c>
      <c r="AY16" s="41" t="s">
        <v>80</v>
      </c>
      <c r="AZ16" s="41" t="s">
        <v>80</v>
      </c>
      <c r="BA16" s="41" t="s">
        <v>79</v>
      </c>
      <c r="BB16" s="41" t="s">
        <v>79</v>
      </c>
      <c r="BC16" s="41" t="s">
        <v>79</v>
      </c>
    </row>
    <row r="17" spans="1:55" s="208" customFormat="1" ht="25.5" customHeight="1">
      <c r="A17" s="261">
        <v>9</v>
      </c>
      <c r="B17" s="207">
        <v>1</v>
      </c>
      <c r="C17" s="173">
        <f>VLOOKUP($B$17,'Catalytic Projects'!$A$9:$BS$34,COLUMN(C1),FALSE)</f>
        <v>0</v>
      </c>
      <c r="D17" s="173" t="str">
        <f>VLOOKUP($B$17,'Catalytic Projects'!$A$9:$BS$34,COLUMN(D1),FALSE)</f>
        <v>AECI land, Somerset-West</v>
      </c>
      <c r="E17" s="173">
        <f>VLOOKUP($B$17,'Catalytic Projects'!$A$9:$BS$34,COLUMN(E1),FALSE)</f>
        <v>0</v>
      </c>
      <c r="F17" s="173">
        <f>VLOOKUP($B$17,'Catalytic Projects'!$A$9:$BS$34,COLUMN(F1),FALSE)</f>
        <v>0</v>
      </c>
      <c r="G17" s="173" t="str">
        <f>VLOOKUP($B$17,'Catalytic Projects'!$A$9:$BS$34,COLUMN(G1),FALSE)</f>
        <v>IDP Program - Caring City</v>
      </c>
      <c r="H17" s="173">
        <f>VLOOKUP($B$17,'Catalytic Projects'!$A$9:$BS$34,COLUMN(H1),FALSE)</f>
        <v>0</v>
      </c>
      <c r="I17" s="173" t="str">
        <f>VLOOKUP($B$17,'Catalytic Projects'!$A$9:$BS$34,COLUMN(I1),FALSE)</f>
        <v>urban Homelessness</v>
      </c>
      <c r="J17" s="173">
        <f>VLOOKUP($B$17,'Catalytic Projects'!$A$9:$BS$34,COLUMN(J1),FALSE)</f>
        <v>0</v>
      </c>
      <c r="K17" s="173" t="str">
        <f>VLOOKUP($B$17,'Catalytic Projects'!$A$9:$BS$34,COLUMN(K1),FALSE)</f>
        <v>Urban development framework to be prepared first</v>
      </c>
      <c r="L17" s="173" t="str">
        <f>VLOOKUP($B$17,'Catalytic Projects'!$A$9:$BS$34,COLUMN(L1),FALSE)</f>
        <v>Mixed Integrated Land Use</v>
      </c>
      <c r="M17" s="173" t="str">
        <f>VLOOKUP($B$17,'Catalytic Projects'!$A$9:$BS$34,COLUMN(M1),FALSE)</f>
        <v>Somerset West/Paardevlei</v>
      </c>
      <c r="N17" s="173" t="str">
        <f>VLOOKUP($B$17,'Catalytic Projects'!$A$9:$BS$34,COLUMN(N1),FALSE)</f>
        <v>Information  not available</v>
      </c>
      <c r="O17" s="173">
        <f>VLOOKUP($B$17,'Catalytic Projects'!$A$9:$BS$34,COLUMN(O1),FALSE)</f>
        <v>579310</v>
      </c>
      <c r="P17" s="173">
        <f>VLOOKUP($B$17,'Catalytic Projects'!$A$9:$BS$34,COLUMN(P1),FALSE)</f>
        <v>28917</v>
      </c>
      <c r="Q17" s="173" t="str">
        <f>VLOOKUP($B$17,'Catalytic Projects'!$A$9:$BS$34,COLUMN(Q1),FALSE)</f>
        <v>Undetermined but several R billion.</v>
      </c>
      <c r="R17" s="173" t="str">
        <f>VLOOKUP($B$17,'Catalytic Projects'!$A$9:$BS$34,COLUMN(R1),FALSE)</f>
        <v>nil</v>
      </c>
      <c r="S17" s="173" t="str">
        <f>VLOOKUP($B$17,'Catalytic Projects'!$A$9:$BS$34,COLUMN(S1),FALSE)</f>
        <v>tbd</v>
      </c>
      <c r="T17" s="173" t="str">
        <f>VLOOKUP($B$17,'Catalytic Projects'!$A$9:$BS$34,COLUMN(T1),FALSE)</f>
        <v>tbd</v>
      </c>
      <c r="U17" s="173" t="str">
        <f>VLOOKUP($B$17,'Catalytic Projects'!$A$9:$BS$34,COLUMN(U1),FALSE)</f>
        <v>tbd</v>
      </c>
      <c r="V17" s="173" t="str">
        <f>VLOOKUP($B$17,'Catalytic Projects'!$A$9:$BS$34,COLUMN(V1),FALSE)</f>
        <v>Yes</v>
      </c>
      <c r="W17" s="173" t="str">
        <f>VLOOKUP($B$17,'Catalytic Projects'!$A$9:$BS$34,COLUMN(W1),FALSE)</f>
        <v>N</v>
      </c>
      <c r="X17" s="173" t="str">
        <f>VLOOKUP($B$17,'Catalytic Projects'!$A$9:$BS$34,COLUMN(X1),FALSE)</f>
        <v>N</v>
      </c>
      <c r="Y17" s="173" t="str">
        <f>VLOOKUP($B$17,'Catalytic Projects'!$A$9:$BS$34,COLUMN(Y1),FALSE)</f>
        <v>N</v>
      </c>
      <c r="Z17" s="173" t="str">
        <f>VLOOKUP($B$17,'Catalytic Projects'!$A$9:$BS$34,COLUMN(Z1),FALSE)</f>
        <v>N</v>
      </c>
      <c r="AA17" s="173" t="str">
        <f>VLOOKUP($B$17,'Catalytic Projects'!$A$9:$BS$34,COLUMN(AA1),FALSE)</f>
        <v>N</v>
      </c>
      <c r="AB17" s="173" t="str">
        <f>VLOOKUP($B$17,'Catalytic Projects'!$A$9:$BS$34,COLUMN(AB1),FALSE)</f>
        <v>N</v>
      </c>
      <c r="AC17" s="173" t="str">
        <f>VLOOKUP($B$17,'Catalytic Projects'!$A$9:$BS$34,COLUMN(AC1),FALSE)</f>
        <v>N</v>
      </c>
      <c r="AD17" s="173" t="str">
        <f>VLOOKUP($B$17,'Catalytic Projects'!$A$9:$BS$34,COLUMN(AD1),FALSE)</f>
        <v>N</v>
      </c>
      <c r="AE17" s="173" t="str">
        <f>VLOOKUP($B$17,'Catalytic Projects'!$A$9:$BS$34,COLUMN(AE1),FALSE)</f>
        <v>N</v>
      </c>
      <c r="AF17" s="173" t="str">
        <f>VLOOKUP($B$17,'Catalytic Projects'!$A$9:$BS$34,COLUMN(AF1),FALSE)</f>
        <v>N</v>
      </c>
      <c r="AG17" s="173" t="str">
        <f>VLOOKUP($B$17,'Catalytic Projects'!$A$9:$BS$34,COLUMN(AG1),FALSE)</f>
        <v>N</v>
      </c>
      <c r="AH17" s="173" t="str">
        <f>VLOOKUP($B$17,'Catalytic Projects'!$A$9:$BS$34,COLUMN(AH1),FALSE)</f>
        <v>N</v>
      </c>
      <c r="AI17" s="173">
        <f>VLOOKUP($B$17,'Catalytic Projects'!$A$9:$BS$34,COLUMN(AI1),FALSE)</f>
        <v>1</v>
      </c>
      <c r="AJ17" s="173">
        <f>VLOOKUP($B$17,'Catalytic Projects'!$A$9:$BS$34,COLUMN(AJ1),FALSE)</f>
        <v>0</v>
      </c>
      <c r="AK17" s="173">
        <f>VLOOKUP($B$17,'Catalytic Projects'!$A$9:$BS$34,COLUMN(AK1),FALSE)</f>
        <v>0</v>
      </c>
      <c r="AL17" s="173">
        <f>VLOOKUP($B$17,'Catalytic Projects'!$A$9:$BS$34,COLUMN(AL1),FALSE)</f>
        <v>0</v>
      </c>
      <c r="AM17" s="173">
        <f>VLOOKUP($B$17,'Catalytic Projects'!$A$9:$BS$34,COLUMN(AM1),FALSE)</f>
        <v>0</v>
      </c>
      <c r="AN17" s="173">
        <f>VLOOKUP($B$17,'Catalytic Projects'!$A$9:$BS$34,COLUMN(AN1),FALSE)</f>
        <v>0</v>
      </c>
      <c r="AO17" s="173" t="str">
        <f>VLOOKUP($B$17,'Catalytic Projects'!$A$9:$BS$34,COLUMN(AO1),FALSE)</f>
        <v>City of Cape Town</v>
      </c>
      <c r="AP17" s="173">
        <f>VLOOKUP($B$17,'Catalytic Projects'!$A$9:$BS$34,COLUMN(AP1),FALSE)</f>
        <v>0</v>
      </c>
      <c r="AQ17" s="173" t="str">
        <f>VLOOKUP($B$17,'Catalytic Projects'!$A$9:$BS$34,COLUMN(AQ1),FALSE)</f>
        <v>tbd</v>
      </c>
      <c r="AR17" s="173" t="str">
        <f>VLOOKUP($B$17,'Catalytic Projects'!$A$9:$BS$34,COLUMN(AR1),FALSE)</f>
        <v>tbd</v>
      </c>
      <c r="AS17" s="173" t="str">
        <f>VLOOKUP($B$17,'Catalytic Projects'!$A$9:$BS$34,COLUMN(AS1),FALSE)</f>
        <v>tbd</v>
      </c>
      <c r="AT17" s="173" t="str">
        <f>VLOOKUP($B$17,'Catalytic Projects'!$A$9:$BS$34,COLUMN(AT1),FALSE)</f>
        <v>tbd</v>
      </c>
      <c r="AU17" s="173" t="str">
        <f>VLOOKUP($B$17,'Catalytic Projects'!$A$9:$BS$34,COLUMN(AU1),FALSE)</f>
        <v>tbd</v>
      </c>
      <c r="AV17" s="173" t="str">
        <f>VLOOKUP($B$17,'Catalytic Projects'!$A$9:$BS$34,COLUMN(AV1),FALSE)</f>
        <v>tbd</v>
      </c>
      <c r="AW17" s="173" t="str">
        <f>VLOOKUP($B$17,'Catalytic Projects'!$A$9:$BS$34,COLUMN(AW1),FALSE)</f>
        <v>To early to assess as not enough information available</v>
      </c>
      <c r="AX17" s="173">
        <f>VLOOKUP($B$17,'Catalytic Projects'!$A$9:$BS$34,COLUMN(AX1),FALSE)</f>
        <v>0</v>
      </c>
      <c r="AY17" s="173">
        <f>VLOOKUP($B$17,'Catalytic Projects'!$A$9:$BS$34,COLUMN(AY1),FALSE)</f>
        <v>0</v>
      </c>
      <c r="AZ17" s="173">
        <f>VLOOKUP($B$17,'Catalytic Projects'!$A$9:$BS$34,COLUMN(AZ1),FALSE)</f>
        <v>0</v>
      </c>
      <c r="BA17" s="173">
        <f>VLOOKUP($B$17,'Catalytic Projects'!$A$9:$BS$34,COLUMN(BA1),FALSE)</f>
        <v>0</v>
      </c>
      <c r="BB17" s="173">
        <f>VLOOKUP($B$17,'Catalytic Projects'!$A$9:$BS$34,COLUMN(BB1),FALSE)</f>
        <v>0</v>
      </c>
      <c r="BC17" s="173">
        <f>VLOOKUP($B$17,'Catalytic Projects'!$A$9:$BS$34,COLUMN(BC1),FALSE)</f>
        <v>0</v>
      </c>
    </row>
    <row r="18" spans="1:55" s="208" customFormat="1" ht="76.5">
      <c r="A18" s="254">
        <v>10</v>
      </c>
      <c r="B18" s="207">
        <v>2</v>
      </c>
      <c r="C18" s="173" t="str">
        <f>VLOOKUP($B$18,'Catalytic Projects'!$A$9:$BS$34,COLUMN(C1),FALSE)</f>
        <v>CBD</v>
      </c>
      <c r="D18" s="173" t="str">
        <f>VLOOKUP($B$18,'Catalytic Projects'!$A$9:$BS$34,COLUMN(D1),FALSE)</f>
        <v>1. District 6 social housing project</v>
      </c>
      <c r="E18" s="173" t="str">
        <f>VLOOKUP($B$18,'Catalytic Projects'!$A$9:$BS$34,COLUMN(E1),FALSE)</f>
        <v>MSE IZ</v>
      </c>
      <c r="F18" s="173">
        <f>VLOOKUP($B$18,'Catalytic Projects'!$A$9:$BS$34,COLUMN(F1),FALSE)</f>
        <v>0</v>
      </c>
      <c r="G18" s="173">
        <f>VLOOKUP($B$18,'Catalytic Projects'!$A$9:$BS$34,COLUMN(G1),FALSE)</f>
        <v>0</v>
      </c>
      <c r="H18" s="173">
        <f>VLOOKUP($B$18,'Catalytic Projects'!$A$9:$BS$34,COLUMN(H1),FALSE)</f>
        <v>0</v>
      </c>
      <c r="I18" s="173" t="str">
        <f>VLOOKUP($B$18,'Catalytic Projects'!$A$9:$BS$34,COLUMN(I1),FALSE)</f>
        <v>Restitution</v>
      </c>
      <c r="J18" s="173">
        <f>VLOOKUP($B$18,'Catalytic Projects'!$A$9:$BS$34,COLUMN(J1),FALSE)</f>
        <v>0</v>
      </c>
      <c r="K18" s="173">
        <f>VLOOKUP($B$18,'Catalytic Projects'!$A$9:$BS$34,COLUMN(K1),FALSE)</f>
        <v>0</v>
      </c>
      <c r="L18" s="173">
        <f>VLOOKUP($B$18,'Catalytic Projects'!$A$9:$BS$34,COLUMN(L1),FALSE)</f>
        <v>0</v>
      </c>
      <c r="M18" s="173" t="str">
        <f>VLOOKUP($B$18,'Catalytic Projects'!$A$9:$BS$34,COLUMN(M1),FALSE)</f>
        <v>District 6 </v>
      </c>
      <c r="N18" s="173">
        <f>VLOOKUP($B$18,'Catalytic Projects'!$A$9:$BS$34,COLUMN(N1),FALSE)</f>
        <v>0</v>
      </c>
      <c r="O18" s="173">
        <f>VLOOKUP($B$18,'Catalytic Projects'!$A$9:$BS$34,COLUMN(O1),FALSE)</f>
        <v>55118</v>
      </c>
      <c r="P18" s="173">
        <f>VLOOKUP($B$18,'Catalytic Projects'!$A$9:$BS$34,COLUMN(P1),FALSE)</f>
        <v>3239</v>
      </c>
      <c r="Q18" s="173" t="str">
        <f>VLOOKUP($B$18,'Catalytic Projects'!$A$9:$BS$34,COLUMN(Q1),FALSE)</f>
        <v>2015/16 - 17/18: R78.8m</v>
      </c>
      <c r="R18" s="173">
        <f>VLOOKUP($B$18,'Catalytic Projects'!$A$9:$BS$34,COLUMN(R1),FALSE)</f>
        <v>0</v>
      </c>
      <c r="S18" s="173">
        <f>VLOOKUP($B$18,'Catalytic Projects'!$A$9:$BS$34,COLUMN(S1),FALSE)</f>
        <v>0</v>
      </c>
      <c r="T18" s="173" t="str">
        <f>VLOOKUP($B$18,'Catalytic Projects'!$A$9:$BS$34,COLUMN(T1),FALSE)</f>
        <v>2015/2016</v>
      </c>
      <c r="U18" s="173" t="str">
        <f>VLOOKUP($B$18,'Catalytic Projects'!$A$9:$BS$34,COLUMN(U1),FALSE)</f>
        <v>2017/2018</v>
      </c>
      <c r="V18" s="173" t="str">
        <f>VLOOKUP($B$18,'Catalytic Projects'!$A$9:$BS$34,COLUMN(V1),FALSE)</f>
        <v>Yes</v>
      </c>
      <c r="W18" s="173" t="str">
        <f>VLOOKUP($B$18,'Catalytic Projects'!$A$9:$BS$34,COLUMN(W1),FALSE)</f>
        <v>Yes</v>
      </c>
      <c r="X18" s="173" t="str">
        <f>VLOOKUP($B$18,'Catalytic Projects'!$A$9:$BS$34,COLUMN(X1),FALSE)</f>
        <v>Yes</v>
      </c>
      <c r="Y18" s="173" t="str">
        <f>VLOOKUP($B$18,'Catalytic Projects'!$A$9:$BS$34,COLUMN(Y1),FALSE)</f>
        <v>Yes</v>
      </c>
      <c r="Z18" s="173" t="str">
        <f>VLOOKUP($B$18,'Catalytic Projects'!$A$9:$BS$34,COLUMN(Z1),FALSE)</f>
        <v>Yes</v>
      </c>
      <c r="AA18" s="173" t="str">
        <f>VLOOKUP($B$18,'Catalytic Projects'!$A$9:$BS$34,COLUMN(AA1),FALSE)</f>
        <v>Yes</v>
      </c>
      <c r="AB18" s="173" t="str">
        <f>VLOOKUP($B$18,'Catalytic Projects'!$A$9:$BS$34,COLUMN(AB1),FALSE)</f>
        <v>Yes</v>
      </c>
      <c r="AC18" s="173" t="str">
        <f>VLOOKUP($B$18,'Catalytic Projects'!$A$9:$BS$34,COLUMN(AC1),FALSE)</f>
        <v>Yes</v>
      </c>
      <c r="AD18" s="173" t="str">
        <f>VLOOKUP($B$18,'Catalytic Projects'!$A$9:$BS$34,COLUMN(AD1),FALSE)</f>
        <v>Yes</v>
      </c>
      <c r="AE18" s="173" t="str">
        <f>VLOOKUP($B$18,'Catalytic Projects'!$A$9:$BS$34,COLUMN(AE1),FALSE)</f>
        <v>Yes</v>
      </c>
      <c r="AF18" s="173" t="str">
        <f>VLOOKUP($B$18,'Catalytic Projects'!$A$9:$BS$34,COLUMN(AF1),FALSE)</f>
        <v>Yes</v>
      </c>
      <c r="AG18" s="173" t="str">
        <f>VLOOKUP($B$18,'Catalytic Projects'!$A$9:$BS$34,COLUMN(AG1),FALSE)</f>
        <v>Yes</v>
      </c>
      <c r="AH18" s="173" t="str">
        <f>VLOOKUP($B$18,'Catalytic Projects'!$A$9:$BS$34,COLUMN(AH1),FALSE)</f>
        <v>Yes</v>
      </c>
      <c r="AI18" s="173">
        <f>VLOOKUP($B$18,'Catalytic Projects'!$A$9:$BS$34,COLUMN(AI1),FALSE)</f>
        <v>13</v>
      </c>
      <c r="AJ18" s="173">
        <f>VLOOKUP($B$18,'Catalytic Projects'!$A$9:$BS$34,COLUMN(AJ1),FALSE)</f>
        <v>0</v>
      </c>
      <c r="AK18" s="173">
        <f>VLOOKUP($B$18,'Catalytic Projects'!$A$9:$BS$34,COLUMN(AK1),FALSE)</f>
        <v>0</v>
      </c>
      <c r="AL18" s="173">
        <f>VLOOKUP($B$18,'Catalytic Projects'!$A$9:$BS$34,COLUMN(AL1),FALSE)</f>
        <v>0</v>
      </c>
      <c r="AM18" s="173">
        <f>VLOOKUP($B$18,'Catalytic Projects'!$A$9:$BS$34,COLUMN(AM1),FALSE)</f>
        <v>0</v>
      </c>
      <c r="AN18" s="173">
        <f>VLOOKUP($B$18,'Catalytic Projects'!$A$9:$BS$34,COLUMN(AN1),FALSE)</f>
        <v>0</v>
      </c>
      <c r="AO18" s="173" t="str">
        <f>VLOOKUP($B$18,'Catalytic Projects'!$A$9:$BS$34,COLUMN(AO1),FALSE)</f>
        <v>Land Claims Commission</v>
      </c>
      <c r="AP18" s="173" t="str">
        <f>VLOOKUP($B$18,'Catalytic Projects'!$A$9:$BS$34,COLUMN(AP1),FALSE)</f>
        <v>Michael Worsnip</v>
      </c>
      <c r="AQ18" s="173" t="str">
        <f>VLOOKUP($B$18,'Catalytic Projects'!$A$9:$BS$34,COLUMN(AQ1),FALSE)</f>
        <v>Pogiso Molapo (Human Settlements) Kendall Kavaeny ( Development Facilitation)</v>
      </c>
      <c r="AR18" s="173">
        <f>VLOOKUP($B$18,'Catalytic Projects'!$A$9:$BS$34,COLUMN(AR1),FALSE)</f>
        <v>0</v>
      </c>
      <c r="AS18" s="173">
        <f>VLOOKUP($B$18,'Catalytic Projects'!$A$9:$BS$34,COLUMN(AS1),FALSE)</f>
        <v>0</v>
      </c>
      <c r="AT18" s="173">
        <f>VLOOKUP($B$18,'Catalytic Projects'!$A$9:$BS$34,COLUMN(AT1),FALSE)</f>
        <v>0</v>
      </c>
      <c r="AU18" s="173">
        <f>VLOOKUP($B$18,'Catalytic Projects'!$A$9:$BS$34,COLUMN(AU1),FALSE)</f>
        <v>0</v>
      </c>
      <c r="AV18" s="173">
        <f>VLOOKUP($B$18,'Catalytic Projects'!$A$9:$BS$34,COLUMN(AV1),FALSE)</f>
        <v>0</v>
      </c>
      <c r="AW18" s="173">
        <f>VLOOKUP($B$18,'Catalytic Projects'!$A$9:$BS$34,COLUMN(AW1),FALSE)</f>
        <v>0</v>
      </c>
      <c r="AX18" s="173" t="str">
        <f>VLOOKUP($B$18,'Catalytic Projects'!$A$9:$BS$34,COLUMN(AX1),FALSE)</f>
        <v>Yes</v>
      </c>
      <c r="AY18" s="173" t="str">
        <f>VLOOKUP($B$18,'Catalytic Projects'!$A$9:$BS$34,COLUMN(AY1),FALSE)</f>
        <v>Yes</v>
      </c>
      <c r="AZ18" s="173" t="str">
        <f>VLOOKUP($B$18,'Catalytic Projects'!$A$9:$BS$34,COLUMN(AZ1),FALSE)</f>
        <v>Yes</v>
      </c>
      <c r="BA18" s="173" t="str">
        <f>VLOOKUP($B$18,'Catalytic Projects'!$A$9:$BS$34,COLUMN(BA1),FALSE)</f>
        <v>Yes</v>
      </c>
      <c r="BB18" s="173" t="str">
        <f>VLOOKUP($B$18,'Catalytic Projects'!$A$9:$BS$34,COLUMN(BB1),FALSE)</f>
        <v>Yes</v>
      </c>
      <c r="BC18" s="173" t="str">
        <f>VLOOKUP($B$18,'Catalytic Projects'!$A$9:$BS$34,COLUMN(BC1),FALSE)</f>
        <v>Yes</v>
      </c>
    </row>
    <row r="19" spans="1:55" s="46" customFormat="1" ht="51">
      <c r="A19" s="255">
        <v>11</v>
      </c>
      <c r="B19" s="41"/>
      <c r="C19" s="22" t="s">
        <v>126</v>
      </c>
      <c r="D19" s="22" t="s">
        <v>127</v>
      </c>
      <c r="E19" s="22" t="s">
        <v>128</v>
      </c>
      <c r="F19" s="43"/>
      <c r="G19" s="22" t="s">
        <v>129</v>
      </c>
      <c r="H19" s="22"/>
      <c r="I19" s="43" t="s">
        <v>72</v>
      </c>
      <c r="J19" s="22"/>
      <c r="K19" s="22"/>
      <c r="L19" s="22" t="s">
        <v>130</v>
      </c>
      <c r="M19" s="22" t="s">
        <v>131</v>
      </c>
      <c r="N19" s="22"/>
      <c r="O19" s="135"/>
      <c r="P19" s="22">
        <v>4320</v>
      </c>
      <c r="Q19" s="22" t="s">
        <v>132</v>
      </c>
      <c r="R19" s="22"/>
      <c r="S19" s="22"/>
      <c r="T19" s="22" t="s">
        <v>133</v>
      </c>
      <c r="U19" s="22" t="s">
        <v>124</v>
      </c>
      <c r="V19" s="22"/>
      <c r="W19" s="22"/>
      <c r="X19" s="22"/>
      <c r="Y19" s="22"/>
      <c r="Z19" s="22"/>
      <c r="AA19" s="22"/>
      <c r="AB19" s="22"/>
      <c r="AC19" s="22"/>
      <c r="AD19" s="22"/>
      <c r="AE19" s="22"/>
      <c r="AF19" s="22"/>
      <c r="AG19" s="22"/>
      <c r="AH19" s="22" t="s">
        <v>80</v>
      </c>
      <c r="AI19" s="29"/>
      <c r="AJ19" s="22"/>
      <c r="AK19" s="22"/>
      <c r="AL19" s="22"/>
      <c r="AM19" s="22"/>
      <c r="AN19" s="29"/>
      <c r="AO19" s="22" t="s">
        <v>125</v>
      </c>
      <c r="AP19" s="22"/>
      <c r="AQ19" s="22"/>
      <c r="AR19" s="41"/>
      <c r="AS19" s="41"/>
      <c r="AT19" s="41"/>
      <c r="AU19" s="41"/>
      <c r="AV19" s="41"/>
      <c r="AW19" s="41"/>
      <c r="AX19" s="41"/>
      <c r="AY19" s="41"/>
      <c r="AZ19" s="41"/>
      <c r="BA19" s="41"/>
      <c r="BB19" s="41"/>
      <c r="BC19" s="41"/>
    </row>
    <row r="20" spans="1:55" s="46" customFormat="1" ht="63.75">
      <c r="A20" s="255">
        <v>12</v>
      </c>
      <c r="B20" s="41"/>
      <c r="C20" s="22" t="s">
        <v>134</v>
      </c>
      <c r="D20" s="22" t="s">
        <v>135</v>
      </c>
      <c r="E20" s="22" t="s">
        <v>119</v>
      </c>
      <c r="F20" s="43"/>
      <c r="G20" s="43" t="s">
        <v>70</v>
      </c>
      <c r="H20" s="22"/>
      <c r="I20" s="43" t="s">
        <v>72</v>
      </c>
      <c r="J20" s="22"/>
      <c r="K20" s="22" t="s">
        <v>136</v>
      </c>
      <c r="L20" s="22" t="s">
        <v>137</v>
      </c>
      <c r="M20" s="22" t="s">
        <v>138</v>
      </c>
      <c r="N20" s="22"/>
      <c r="O20" s="135"/>
      <c r="P20" s="22">
        <v>389</v>
      </c>
      <c r="Q20" s="22"/>
      <c r="R20" s="22"/>
      <c r="S20" s="22"/>
      <c r="T20" s="22" t="s">
        <v>123</v>
      </c>
      <c r="U20" s="22" t="s">
        <v>139</v>
      </c>
      <c r="V20" s="22"/>
      <c r="W20" s="22"/>
      <c r="X20" s="22"/>
      <c r="Y20" s="22" t="s">
        <v>80</v>
      </c>
      <c r="Z20" s="22" t="s">
        <v>80</v>
      </c>
      <c r="AA20" s="22"/>
      <c r="AB20" s="22"/>
      <c r="AC20" s="22"/>
      <c r="AD20" s="22"/>
      <c r="AE20" s="22"/>
      <c r="AF20" s="22"/>
      <c r="AG20" s="22"/>
      <c r="AH20" s="22"/>
      <c r="AI20" s="29"/>
      <c r="AJ20" s="22"/>
      <c r="AK20" s="22"/>
      <c r="AL20" s="22"/>
      <c r="AM20" s="22"/>
      <c r="AN20" s="29"/>
      <c r="AO20" s="22" t="s">
        <v>125</v>
      </c>
      <c r="AP20" s="22"/>
      <c r="AQ20" s="22" t="s">
        <v>87</v>
      </c>
      <c r="AR20" s="41"/>
      <c r="AS20" s="41"/>
      <c r="AT20" s="41"/>
      <c r="AU20" s="41"/>
      <c r="AV20" s="41"/>
      <c r="AW20" s="41" t="s">
        <v>80</v>
      </c>
      <c r="AX20" s="41" t="s">
        <v>80</v>
      </c>
      <c r="AY20" s="41" t="s">
        <v>80</v>
      </c>
      <c r="AZ20" s="41" t="s">
        <v>80</v>
      </c>
      <c r="BA20" s="41" t="s">
        <v>80</v>
      </c>
      <c r="BB20" s="41" t="s">
        <v>80</v>
      </c>
      <c r="BC20" s="41" t="s">
        <v>79</v>
      </c>
    </row>
    <row r="21" spans="1:55" s="46" customFormat="1" ht="63.75">
      <c r="A21" s="260">
        <v>13</v>
      </c>
      <c r="B21" s="56"/>
      <c r="C21" s="43" t="s">
        <v>134</v>
      </c>
      <c r="D21" s="43" t="s">
        <v>140</v>
      </c>
      <c r="E21" s="43" t="s">
        <v>119</v>
      </c>
      <c r="F21" s="43"/>
      <c r="G21" s="43" t="s">
        <v>70</v>
      </c>
      <c r="H21" s="43"/>
      <c r="I21" s="43" t="s">
        <v>72</v>
      </c>
      <c r="J21" s="43"/>
      <c r="K21" s="43" t="s">
        <v>136</v>
      </c>
      <c r="L21" s="43" t="s">
        <v>137</v>
      </c>
      <c r="M21" s="43" t="s">
        <v>138</v>
      </c>
      <c r="N21" s="22"/>
      <c r="O21" s="135"/>
      <c r="P21" s="22">
        <v>1425</v>
      </c>
      <c r="Q21" s="22"/>
      <c r="R21" s="22"/>
      <c r="S21" s="22"/>
      <c r="T21" s="22" t="s">
        <v>123</v>
      </c>
      <c r="U21" s="22" t="s">
        <v>139</v>
      </c>
      <c r="V21" s="22"/>
      <c r="W21" s="22"/>
      <c r="X21" s="22"/>
      <c r="Y21" s="22" t="s">
        <v>80</v>
      </c>
      <c r="Z21" s="22" t="s">
        <v>80</v>
      </c>
      <c r="AA21" s="22"/>
      <c r="AB21" s="22"/>
      <c r="AC21" s="22"/>
      <c r="AD21" s="22"/>
      <c r="AE21" s="22"/>
      <c r="AF21" s="22"/>
      <c r="AG21" s="22"/>
      <c r="AH21" s="22"/>
      <c r="AI21" s="29"/>
      <c r="AJ21" s="22"/>
      <c r="AK21" s="22"/>
      <c r="AL21" s="22"/>
      <c r="AM21" s="22"/>
      <c r="AN21" s="29"/>
      <c r="AO21" s="22" t="s">
        <v>125</v>
      </c>
      <c r="AP21" s="22"/>
      <c r="AQ21" s="22" t="s">
        <v>87</v>
      </c>
      <c r="AR21" s="41"/>
      <c r="AS21" s="41"/>
      <c r="AT21" s="41"/>
      <c r="AU21" s="41"/>
      <c r="AV21" s="41"/>
      <c r="AW21" s="41" t="s">
        <v>80</v>
      </c>
      <c r="AX21" s="41" t="s">
        <v>80</v>
      </c>
      <c r="AY21" s="41" t="s">
        <v>80</v>
      </c>
      <c r="AZ21" s="41" t="s">
        <v>80</v>
      </c>
      <c r="BA21" s="41" t="s">
        <v>80</v>
      </c>
      <c r="BB21" s="41" t="s">
        <v>80</v>
      </c>
      <c r="BC21" s="41" t="s">
        <v>79</v>
      </c>
    </row>
    <row r="22" spans="1:55" s="46" customFormat="1" ht="63.75">
      <c r="A22" s="260">
        <v>14</v>
      </c>
      <c r="B22" s="56"/>
      <c r="C22" s="43" t="s">
        <v>134</v>
      </c>
      <c r="D22" s="43" t="s">
        <v>141</v>
      </c>
      <c r="E22" s="43" t="s">
        <v>119</v>
      </c>
      <c r="F22" s="43"/>
      <c r="G22" s="43" t="s">
        <v>70</v>
      </c>
      <c r="H22" s="43"/>
      <c r="I22" s="43" t="s">
        <v>72</v>
      </c>
      <c r="J22" s="43"/>
      <c r="K22" s="43" t="s">
        <v>136</v>
      </c>
      <c r="L22" s="43" t="s">
        <v>137</v>
      </c>
      <c r="M22" s="43" t="s">
        <v>138</v>
      </c>
      <c r="N22" s="22"/>
      <c r="O22" s="135"/>
      <c r="P22" s="22">
        <v>485</v>
      </c>
      <c r="Q22" s="22"/>
      <c r="R22" s="22"/>
      <c r="S22" s="22"/>
      <c r="T22" s="22" t="s">
        <v>123</v>
      </c>
      <c r="U22" s="22" t="s">
        <v>139</v>
      </c>
      <c r="V22" s="22"/>
      <c r="W22" s="22"/>
      <c r="X22" s="22"/>
      <c r="Y22" s="22" t="s">
        <v>80</v>
      </c>
      <c r="Z22" s="22" t="s">
        <v>80</v>
      </c>
      <c r="AA22" s="22"/>
      <c r="AB22" s="22"/>
      <c r="AC22" s="22"/>
      <c r="AD22" s="22"/>
      <c r="AE22" s="22"/>
      <c r="AF22" s="22"/>
      <c r="AG22" s="22"/>
      <c r="AH22" s="22"/>
      <c r="AI22" s="29"/>
      <c r="AJ22" s="22"/>
      <c r="AK22" s="22"/>
      <c r="AL22" s="22"/>
      <c r="AM22" s="22"/>
      <c r="AN22" s="29"/>
      <c r="AO22" s="22" t="s">
        <v>125</v>
      </c>
      <c r="AP22" s="22"/>
      <c r="AQ22" s="22" t="s">
        <v>87</v>
      </c>
      <c r="AR22" s="41"/>
      <c r="AS22" s="41"/>
      <c r="AT22" s="41"/>
      <c r="AU22" s="41"/>
      <c r="AV22" s="41"/>
      <c r="AW22" s="41" t="s">
        <v>80</v>
      </c>
      <c r="AX22" s="41" t="s">
        <v>80</v>
      </c>
      <c r="AY22" s="41" t="s">
        <v>80</v>
      </c>
      <c r="AZ22" s="41" t="s">
        <v>80</v>
      </c>
      <c r="BA22" s="41" t="s">
        <v>80</v>
      </c>
      <c r="BB22" s="41" t="s">
        <v>80</v>
      </c>
      <c r="BC22" s="41" t="s">
        <v>79</v>
      </c>
    </row>
    <row r="23" spans="1:55" s="46" customFormat="1" ht="63.75">
      <c r="A23" s="260">
        <v>15</v>
      </c>
      <c r="B23" s="56"/>
      <c r="C23" s="43" t="s">
        <v>134</v>
      </c>
      <c r="D23" s="43" t="s">
        <v>142</v>
      </c>
      <c r="E23" s="43" t="s">
        <v>119</v>
      </c>
      <c r="F23" s="43"/>
      <c r="G23" s="43" t="s">
        <v>70</v>
      </c>
      <c r="H23" s="43"/>
      <c r="I23" s="43" t="s">
        <v>72</v>
      </c>
      <c r="J23" s="43"/>
      <c r="K23" s="43" t="s">
        <v>136</v>
      </c>
      <c r="L23" s="43" t="s">
        <v>143</v>
      </c>
      <c r="M23" s="43"/>
      <c r="N23" s="22"/>
      <c r="O23" s="135"/>
      <c r="P23" s="22">
        <v>540</v>
      </c>
      <c r="Q23" s="22"/>
      <c r="R23" s="22"/>
      <c r="S23" s="22"/>
      <c r="T23" s="22"/>
      <c r="U23" s="22"/>
      <c r="V23" s="22"/>
      <c r="W23" s="22"/>
      <c r="X23" s="22"/>
      <c r="Y23" s="22"/>
      <c r="Z23" s="22"/>
      <c r="AA23" s="22"/>
      <c r="AB23" s="22"/>
      <c r="AC23" s="22"/>
      <c r="AD23" s="22"/>
      <c r="AE23" s="22"/>
      <c r="AF23" s="22"/>
      <c r="AG23" s="22"/>
      <c r="AH23" s="22"/>
      <c r="AI23" s="29"/>
      <c r="AJ23" s="22"/>
      <c r="AK23" s="22"/>
      <c r="AL23" s="22"/>
      <c r="AM23" s="22"/>
      <c r="AN23" s="29"/>
      <c r="AO23" s="22" t="s">
        <v>125</v>
      </c>
      <c r="AP23" s="22"/>
      <c r="AQ23" s="22" t="s">
        <v>78</v>
      </c>
      <c r="AR23" s="41"/>
      <c r="AS23" s="41"/>
      <c r="AT23" s="41"/>
      <c r="AU23" s="41"/>
      <c r="AV23" s="41"/>
      <c r="AW23" s="41" t="s">
        <v>80</v>
      </c>
      <c r="AX23" s="41" t="s">
        <v>80</v>
      </c>
      <c r="AY23" s="41" t="s">
        <v>80</v>
      </c>
      <c r="AZ23" s="41" t="s">
        <v>80</v>
      </c>
      <c r="BA23" s="41" t="s">
        <v>80</v>
      </c>
      <c r="BB23" s="41" t="s">
        <v>80</v>
      </c>
      <c r="BC23" s="41" t="s">
        <v>79</v>
      </c>
    </row>
    <row r="24" spans="1:55" s="46" customFormat="1" ht="63.75">
      <c r="A24" s="260">
        <v>16</v>
      </c>
      <c r="B24" s="56"/>
      <c r="C24" s="43" t="s">
        <v>134</v>
      </c>
      <c r="D24" s="43" t="s">
        <v>144</v>
      </c>
      <c r="E24" s="43" t="s">
        <v>119</v>
      </c>
      <c r="F24" s="43"/>
      <c r="G24" s="43" t="s">
        <v>70</v>
      </c>
      <c r="H24" s="43"/>
      <c r="I24" s="43" t="s">
        <v>72</v>
      </c>
      <c r="J24" s="43"/>
      <c r="K24" s="43" t="s">
        <v>136</v>
      </c>
      <c r="L24" s="43" t="s">
        <v>143</v>
      </c>
      <c r="M24" s="43"/>
      <c r="N24" s="22"/>
      <c r="O24" s="135"/>
      <c r="P24" s="22">
        <v>4230</v>
      </c>
      <c r="Q24" s="22"/>
      <c r="R24" s="22"/>
      <c r="S24" s="22"/>
      <c r="T24" s="22"/>
      <c r="U24" s="22"/>
      <c r="V24" s="22"/>
      <c r="W24" s="22"/>
      <c r="X24" s="22"/>
      <c r="Y24" s="22"/>
      <c r="Z24" s="22"/>
      <c r="AA24" s="22"/>
      <c r="AB24" s="22"/>
      <c r="AC24" s="22"/>
      <c r="AD24" s="22"/>
      <c r="AE24" s="22"/>
      <c r="AF24" s="22"/>
      <c r="AG24" s="22"/>
      <c r="AH24" s="22"/>
      <c r="AI24" s="29"/>
      <c r="AJ24" s="22"/>
      <c r="AK24" s="22"/>
      <c r="AL24" s="22"/>
      <c r="AM24" s="22"/>
      <c r="AN24" s="29"/>
      <c r="AO24" s="22" t="s">
        <v>125</v>
      </c>
      <c r="AP24" s="22"/>
      <c r="AQ24" s="22" t="s">
        <v>78</v>
      </c>
      <c r="AR24" s="41"/>
      <c r="AS24" s="41"/>
      <c r="AT24" s="41"/>
      <c r="AU24" s="41"/>
      <c r="AV24" s="41"/>
      <c r="AW24" s="41" t="s">
        <v>80</v>
      </c>
      <c r="AX24" s="41" t="s">
        <v>80</v>
      </c>
      <c r="AY24" s="41" t="s">
        <v>80</v>
      </c>
      <c r="AZ24" s="41" t="s">
        <v>80</v>
      </c>
      <c r="BA24" s="41" t="s">
        <v>80</v>
      </c>
      <c r="BB24" s="41" t="s">
        <v>80</v>
      </c>
      <c r="BC24" s="41" t="s">
        <v>79</v>
      </c>
    </row>
    <row r="25" spans="1:55" s="46" customFormat="1" ht="63.75">
      <c r="A25" s="260">
        <v>17</v>
      </c>
      <c r="B25" s="56"/>
      <c r="C25" s="43" t="s">
        <v>134</v>
      </c>
      <c r="D25" s="43" t="s">
        <v>145</v>
      </c>
      <c r="E25" s="43" t="s">
        <v>119</v>
      </c>
      <c r="F25" s="43"/>
      <c r="G25" s="43" t="s">
        <v>70</v>
      </c>
      <c r="H25" s="43"/>
      <c r="I25" s="43" t="s">
        <v>72</v>
      </c>
      <c r="J25" s="43"/>
      <c r="K25" s="43" t="s">
        <v>136</v>
      </c>
      <c r="L25" s="43" t="s">
        <v>143</v>
      </c>
      <c r="M25" s="43"/>
      <c r="N25" s="22"/>
      <c r="O25" s="135"/>
      <c r="P25" s="22">
        <v>1631</v>
      </c>
      <c r="Q25" s="22"/>
      <c r="R25" s="22"/>
      <c r="S25" s="22"/>
      <c r="T25" s="22"/>
      <c r="U25" s="22"/>
      <c r="V25" s="22"/>
      <c r="W25" s="22"/>
      <c r="X25" s="22"/>
      <c r="Y25" s="22"/>
      <c r="Z25" s="22"/>
      <c r="AA25" s="22"/>
      <c r="AB25" s="22"/>
      <c r="AC25" s="22"/>
      <c r="AD25" s="22"/>
      <c r="AE25" s="22"/>
      <c r="AF25" s="22"/>
      <c r="AG25" s="22"/>
      <c r="AH25" s="22"/>
      <c r="AI25" s="29"/>
      <c r="AJ25" s="22"/>
      <c r="AK25" s="22"/>
      <c r="AL25" s="22"/>
      <c r="AM25" s="22"/>
      <c r="AN25" s="29"/>
      <c r="AO25" s="22" t="s">
        <v>125</v>
      </c>
      <c r="AP25" s="22"/>
      <c r="AQ25" s="22" t="s">
        <v>78</v>
      </c>
      <c r="AR25" s="41"/>
      <c r="AS25" s="41"/>
      <c r="AT25" s="41"/>
      <c r="AU25" s="41"/>
      <c r="AV25" s="41"/>
      <c r="AW25" s="41" t="s">
        <v>80</v>
      </c>
      <c r="AX25" s="41" t="s">
        <v>80</v>
      </c>
      <c r="AY25" s="41" t="s">
        <v>80</v>
      </c>
      <c r="AZ25" s="41" t="s">
        <v>80</v>
      </c>
      <c r="BA25" s="41" t="s">
        <v>80</v>
      </c>
      <c r="BB25" s="41" t="s">
        <v>80</v>
      </c>
      <c r="BC25" s="41" t="s">
        <v>79</v>
      </c>
    </row>
    <row r="26" spans="1:55" s="46" customFormat="1" ht="63.75">
      <c r="A26" s="260">
        <v>18</v>
      </c>
      <c r="B26" s="56"/>
      <c r="C26" s="43" t="s">
        <v>134</v>
      </c>
      <c r="D26" s="43" t="s">
        <v>146</v>
      </c>
      <c r="E26" s="43" t="s">
        <v>119</v>
      </c>
      <c r="F26" s="43"/>
      <c r="G26" s="43" t="s">
        <v>70</v>
      </c>
      <c r="H26" s="43"/>
      <c r="I26" s="43" t="s">
        <v>72</v>
      </c>
      <c r="J26" s="43"/>
      <c r="K26" s="43" t="s">
        <v>136</v>
      </c>
      <c r="L26" s="43" t="s">
        <v>143</v>
      </c>
      <c r="M26" s="43"/>
      <c r="N26" s="22"/>
      <c r="O26" s="135"/>
      <c r="P26" s="22">
        <v>500</v>
      </c>
      <c r="Q26" s="22"/>
      <c r="R26" s="22"/>
      <c r="S26" s="22"/>
      <c r="T26" s="22"/>
      <c r="U26" s="22"/>
      <c r="V26" s="22"/>
      <c r="W26" s="22"/>
      <c r="X26" s="22"/>
      <c r="Y26" s="22"/>
      <c r="Z26" s="22"/>
      <c r="AA26" s="22"/>
      <c r="AB26" s="22"/>
      <c r="AC26" s="22"/>
      <c r="AD26" s="22"/>
      <c r="AE26" s="22"/>
      <c r="AF26" s="22"/>
      <c r="AG26" s="22"/>
      <c r="AH26" s="22"/>
      <c r="AI26" s="29"/>
      <c r="AJ26" s="22"/>
      <c r="AK26" s="22"/>
      <c r="AL26" s="22"/>
      <c r="AM26" s="22"/>
      <c r="AN26" s="29"/>
      <c r="AO26" s="22" t="s">
        <v>125</v>
      </c>
      <c r="AP26" s="22"/>
      <c r="AQ26" s="22" t="s">
        <v>78</v>
      </c>
      <c r="AR26" s="41"/>
      <c r="AS26" s="41"/>
      <c r="AT26" s="41"/>
      <c r="AU26" s="41"/>
      <c r="AV26" s="41"/>
      <c r="AW26" s="41" t="s">
        <v>80</v>
      </c>
      <c r="AX26" s="41" t="s">
        <v>80</v>
      </c>
      <c r="AY26" s="41" t="s">
        <v>80</v>
      </c>
      <c r="AZ26" s="41" t="s">
        <v>80</v>
      </c>
      <c r="BA26" s="41" t="s">
        <v>80</v>
      </c>
      <c r="BB26" s="41" t="s">
        <v>80</v>
      </c>
      <c r="BC26" s="41" t="s">
        <v>79</v>
      </c>
    </row>
    <row r="27" spans="1:55" s="46" customFormat="1" ht="63.75">
      <c r="A27" s="260">
        <v>19</v>
      </c>
      <c r="B27" s="56"/>
      <c r="C27" s="43" t="s">
        <v>134</v>
      </c>
      <c r="D27" s="43" t="s">
        <v>147</v>
      </c>
      <c r="E27" s="43" t="s">
        <v>119</v>
      </c>
      <c r="F27" s="43"/>
      <c r="G27" s="43" t="s">
        <v>70</v>
      </c>
      <c r="H27" s="43"/>
      <c r="I27" s="43" t="s">
        <v>72</v>
      </c>
      <c r="J27" s="43"/>
      <c r="K27" s="43" t="s">
        <v>136</v>
      </c>
      <c r="L27" s="43" t="s">
        <v>143</v>
      </c>
      <c r="M27" s="43"/>
      <c r="N27" s="22"/>
      <c r="O27" s="135"/>
      <c r="P27" s="22">
        <v>2700</v>
      </c>
      <c r="Q27" s="22"/>
      <c r="R27" s="22"/>
      <c r="S27" s="22"/>
      <c r="T27" s="22"/>
      <c r="U27" s="22"/>
      <c r="V27" s="22"/>
      <c r="W27" s="22"/>
      <c r="X27" s="22"/>
      <c r="Y27" s="22"/>
      <c r="Z27" s="22"/>
      <c r="AA27" s="22"/>
      <c r="AB27" s="22"/>
      <c r="AC27" s="22"/>
      <c r="AD27" s="22"/>
      <c r="AE27" s="22"/>
      <c r="AF27" s="22"/>
      <c r="AG27" s="22"/>
      <c r="AH27" s="22"/>
      <c r="AI27" s="29"/>
      <c r="AJ27" s="22"/>
      <c r="AK27" s="22"/>
      <c r="AL27" s="22"/>
      <c r="AM27" s="22"/>
      <c r="AN27" s="29"/>
      <c r="AO27" s="22" t="s">
        <v>125</v>
      </c>
      <c r="AP27" s="22"/>
      <c r="AQ27" s="22" t="s">
        <v>78</v>
      </c>
      <c r="AR27" s="41"/>
      <c r="AS27" s="41"/>
      <c r="AT27" s="41"/>
      <c r="AU27" s="41"/>
      <c r="AV27" s="41"/>
      <c r="AW27" s="41" t="s">
        <v>80</v>
      </c>
      <c r="AX27" s="41" t="s">
        <v>80</v>
      </c>
      <c r="AY27" s="41" t="s">
        <v>80</v>
      </c>
      <c r="AZ27" s="41" t="s">
        <v>80</v>
      </c>
      <c r="BA27" s="41" t="s">
        <v>80</v>
      </c>
      <c r="BB27" s="41" t="s">
        <v>80</v>
      </c>
      <c r="BC27" s="41" t="s">
        <v>79</v>
      </c>
    </row>
    <row r="28" spans="1:55" s="46" customFormat="1" ht="63.75">
      <c r="A28" s="260">
        <v>20</v>
      </c>
      <c r="B28" s="56"/>
      <c r="C28" s="43" t="s">
        <v>134</v>
      </c>
      <c r="D28" s="43" t="s">
        <v>148</v>
      </c>
      <c r="E28" s="43" t="s">
        <v>119</v>
      </c>
      <c r="F28" s="43"/>
      <c r="G28" s="43" t="s">
        <v>70</v>
      </c>
      <c r="H28" s="43"/>
      <c r="I28" s="43" t="s">
        <v>72</v>
      </c>
      <c r="J28" s="43"/>
      <c r="K28" s="43" t="s">
        <v>136</v>
      </c>
      <c r="L28" s="43" t="s">
        <v>143</v>
      </c>
      <c r="M28" s="43"/>
      <c r="N28" s="22"/>
      <c r="O28" s="135"/>
      <c r="P28" s="22">
        <v>640</v>
      </c>
      <c r="Q28" s="22"/>
      <c r="R28" s="22"/>
      <c r="S28" s="22"/>
      <c r="T28" s="22"/>
      <c r="U28" s="22"/>
      <c r="V28" s="22"/>
      <c r="W28" s="22"/>
      <c r="X28" s="22"/>
      <c r="Y28" s="22"/>
      <c r="Z28" s="22"/>
      <c r="AA28" s="22"/>
      <c r="AB28" s="22"/>
      <c r="AC28" s="22"/>
      <c r="AD28" s="22"/>
      <c r="AE28" s="22"/>
      <c r="AF28" s="22"/>
      <c r="AG28" s="22"/>
      <c r="AH28" s="22"/>
      <c r="AI28" s="29"/>
      <c r="AJ28" s="22"/>
      <c r="AK28" s="22"/>
      <c r="AL28" s="22"/>
      <c r="AM28" s="22"/>
      <c r="AN28" s="29"/>
      <c r="AO28" s="22" t="s">
        <v>125</v>
      </c>
      <c r="AP28" s="22"/>
      <c r="AQ28" s="22" t="s">
        <v>78</v>
      </c>
      <c r="AR28" s="41"/>
      <c r="AS28" s="41"/>
      <c r="AT28" s="41"/>
      <c r="AU28" s="41"/>
      <c r="AV28" s="41"/>
      <c r="AW28" s="41" t="s">
        <v>80</v>
      </c>
      <c r="AX28" s="41" t="s">
        <v>80</v>
      </c>
      <c r="AY28" s="41" t="s">
        <v>80</v>
      </c>
      <c r="AZ28" s="41" t="s">
        <v>80</v>
      </c>
      <c r="BA28" s="41" t="s">
        <v>80</v>
      </c>
      <c r="BB28" s="41" t="s">
        <v>80</v>
      </c>
      <c r="BC28" s="41" t="s">
        <v>79</v>
      </c>
    </row>
    <row r="29" spans="1:55" s="46" customFormat="1" ht="63.75">
      <c r="A29" s="260">
        <v>21</v>
      </c>
      <c r="B29" s="56"/>
      <c r="C29" s="43" t="s">
        <v>134</v>
      </c>
      <c r="D29" s="43" t="s">
        <v>149</v>
      </c>
      <c r="E29" s="43" t="s">
        <v>119</v>
      </c>
      <c r="F29" s="43"/>
      <c r="G29" s="43" t="s">
        <v>70</v>
      </c>
      <c r="H29" s="43"/>
      <c r="I29" s="43" t="s">
        <v>72</v>
      </c>
      <c r="J29" s="43"/>
      <c r="K29" s="43" t="s">
        <v>136</v>
      </c>
      <c r="L29" s="43" t="s">
        <v>143</v>
      </c>
      <c r="M29" s="43"/>
      <c r="N29" s="22"/>
      <c r="O29" s="135"/>
      <c r="P29" s="22">
        <v>3745</v>
      </c>
      <c r="Q29" s="22"/>
      <c r="R29" s="22"/>
      <c r="S29" s="22"/>
      <c r="T29" s="22"/>
      <c r="U29" s="22"/>
      <c r="V29" s="22"/>
      <c r="W29" s="22"/>
      <c r="X29" s="22"/>
      <c r="Y29" s="22"/>
      <c r="Z29" s="22"/>
      <c r="AA29" s="22"/>
      <c r="AB29" s="22"/>
      <c r="AC29" s="22"/>
      <c r="AD29" s="22"/>
      <c r="AE29" s="22"/>
      <c r="AF29" s="22"/>
      <c r="AG29" s="22"/>
      <c r="AH29" s="22"/>
      <c r="AI29" s="29"/>
      <c r="AJ29" s="22"/>
      <c r="AK29" s="22"/>
      <c r="AL29" s="22"/>
      <c r="AM29" s="22"/>
      <c r="AN29" s="29"/>
      <c r="AO29" s="22" t="s">
        <v>125</v>
      </c>
      <c r="AP29" s="22"/>
      <c r="AQ29" s="22" t="s">
        <v>78</v>
      </c>
      <c r="AR29" s="41"/>
      <c r="AS29" s="41"/>
      <c r="AT29" s="41"/>
      <c r="AU29" s="41"/>
      <c r="AV29" s="41"/>
      <c r="AW29" s="41" t="s">
        <v>80</v>
      </c>
      <c r="AX29" s="41" t="s">
        <v>80</v>
      </c>
      <c r="AY29" s="41" t="s">
        <v>80</v>
      </c>
      <c r="AZ29" s="41" t="s">
        <v>80</v>
      </c>
      <c r="BA29" s="41" t="s">
        <v>80</v>
      </c>
      <c r="BB29" s="41" t="s">
        <v>80</v>
      </c>
      <c r="BC29" s="41" t="s">
        <v>79</v>
      </c>
    </row>
    <row r="30" spans="1:55" s="46" customFormat="1" ht="51">
      <c r="A30" s="260">
        <v>22</v>
      </c>
      <c r="B30" s="41"/>
      <c r="C30" s="22" t="s">
        <v>134</v>
      </c>
      <c r="D30" s="22" t="s">
        <v>150</v>
      </c>
      <c r="E30" s="22" t="s">
        <v>119</v>
      </c>
      <c r="F30" s="43"/>
      <c r="G30" s="43" t="s">
        <v>70</v>
      </c>
      <c r="H30" s="22" t="s">
        <v>151</v>
      </c>
      <c r="I30" s="43" t="s">
        <v>72</v>
      </c>
      <c r="J30" s="22"/>
      <c r="K30" s="22"/>
      <c r="L30" s="22"/>
      <c r="M30" s="22"/>
      <c r="N30" s="22"/>
      <c r="O30" s="135"/>
      <c r="P30" s="22">
        <v>777</v>
      </c>
      <c r="Q30" s="22"/>
      <c r="R30" s="22"/>
      <c r="S30" s="22"/>
      <c r="T30" s="22" t="s">
        <v>123</v>
      </c>
      <c r="U30" s="22" t="s">
        <v>139</v>
      </c>
      <c r="V30" s="22"/>
      <c r="W30" s="22"/>
      <c r="X30" s="22"/>
      <c r="Y30" s="22" t="s">
        <v>80</v>
      </c>
      <c r="Z30" s="22" t="s">
        <v>80</v>
      </c>
      <c r="AA30" s="22"/>
      <c r="AB30" s="22"/>
      <c r="AC30" s="22"/>
      <c r="AD30" s="22"/>
      <c r="AE30" s="22"/>
      <c r="AF30" s="22"/>
      <c r="AG30" s="22"/>
      <c r="AH30" s="22"/>
      <c r="AI30" s="29"/>
      <c r="AJ30" s="22"/>
      <c r="AK30" s="22"/>
      <c r="AL30" s="22"/>
      <c r="AM30" s="22"/>
      <c r="AN30" s="29"/>
      <c r="AO30" s="22" t="s">
        <v>125</v>
      </c>
      <c r="AP30" s="22"/>
      <c r="AQ30" s="22" t="s">
        <v>87</v>
      </c>
      <c r="AR30" s="41"/>
      <c r="AS30" s="41"/>
      <c r="AT30" s="41"/>
      <c r="AU30" s="41"/>
      <c r="AV30" s="41"/>
      <c r="AW30" s="41" t="s">
        <v>79</v>
      </c>
      <c r="AX30" s="41" t="s">
        <v>79</v>
      </c>
      <c r="AY30" s="41" t="s">
        <v>80</v>
      </c>
      <c r="AZ30" s="41" t="s">
        <v>80</v>
      </c>
      <c r="BA30" s="41" t="s">
        <v>79</v>
      </c>
      <c r="BB30" s="41" t="s">
        <v>80</v>
      </c>
      <c r="BC30" s="41" t="s">
        <v>79</v>
      </c>
    </row>
    <row r="31" spans="1:55" s="46" customFormat="1" ht="51">
      <c r="A31" s="260">
        <v>23</v>
      </c>
      <c r="B31" s="41"/>
      <c r="C31" s="22" t="s">
        <v>134</v>
      </c>
      <c r="D31" s="22" t="s">
        <v>152</v>
      </c>
      <c r="E31" s="22" t="s">
        <v>119</v>
      </c>
      <c r="F31" s="43"/>
      <c r="G31" s="43" t="s">
        <v>70</v>
      </c>
      <c r="H31" s="22" t="s">
        <v>151</v>
      </c>
      <c r="I31" s="43" t="s">
        <v>72</v>
      </c>
      <c r="J31" s="22"/>
      <c r="K31" s="22"/>
      <c r="L31" s="22"/>
      <c r="M31" s="22"/>
      <c r="N31" s="22"/>
      <c r="O31" s="135"/>
      <c r="P31" s="22">
        <v>2500</v>
      </c>
      <c r="Q31" s="22"/>
      <c r="R31" s="22"/>
      <c r="S31" s="22"/>
      <c r="T31" s="22" t="s">
        <v>123</v>
      </c>
      <c r="U31" s="22" t="s">
        <v>139</v>
      </c>
      <c r="V31" s="22"/>
      <c r="W31" s="22"/>
      <c r="X31" s="22"/>
      <c r="Y31" s="22" t="s">
        <v>80</v>
      </c>
      <c r="Z31" s="22" t="s">
        <v>80</v>
      </c>
      <c r="AA31" s="22"/>
      <c r="AB31" s="22"/>
      <c r="AC31" s="22"/>
      <c r="AD31" s="22"/>
      <c r="AE31" s="22"/>
      <c r="AF31" s="22"/>
      <c r="AG31" s="22"/>
      <c r="AH31" s="22"/>
      <c r="AI31" s="29"/>
      <c r="AJ31" s="22"/>
      <c r="AK31" s="22"/>
      <c r="AL31" s="22"/>
      <c r="AM31" s="22"/>
      <c r="AN31" s="29"/>
      <c r="AO31" s="22" t="s">
        <v>125</v>
      </c>
      <c r="AP31" s="22"/>
      <c r="AQ31" s="22" t="s">
        <v>87</v>
      </c>
      <c r="AR31" s="41"/>
      <c r="AS31" s="41"/>
      <c r="AT31" s="41"/>
      <c r="AU31" s="41"/>
      <c r="AV31" s="41"/>
      <c r="AW31" s="41" t="s">
        <v>79</v>
      </c>
      <c r="AX31" s="41" t="s">
        <v>79</v>
      </c>
      <c r="AY31" s="41" t="s">
        <v>80</v>
      </c>
      <c r="AZ31" s="41" t="s">
        <v>80</v>
      </c>
      <c r="BA31" s="41" t="s">
        <v>79</v>
      </c>
      <c r="BB31" s="41" t="s">
        <v>80</v>
      </c>
      <c r="BC31" s="41" t="s">
        <v>79</v>
      </c>
    </row>
    <row r="32" spans="1:55" s="269" customFormat="1" ht="76.5" customHeight="1">
      <c r="A32" s="260">
        <v>24</v>
      </c>
      <c r="B32" s="266"/>
      <c r="C32" s="249" t="s">
        <v>153</v>
      </c>
      <c r="D32" s="249" t="s">
        <v>154</v>
      </c>
      <c r="E32" s="249" t="s">
        <v>155</v>
      </c>
      <c r="F32" s="249"/>
      <c r="G32" s="267" t="s">
        <v>156</v>
      </c>
      <c r="H32" s="249"/>
      <c r="I32" s="249" t="s">
        <v>72</v>
      </c>
      <c r="J32" s="249"/>
      <c r="K32" s="249" t="s">
        <v>157</v>
      </c>
      <c r="L32" s="249" t="s">
        <v>143</v>
      </c>
      <c r="M32" s="249" t="s">
        <v>158</v>
      </c>
      <c r="N32" s="249"/>
      <c r="O32" s="249"/>
      <c r="P32" s="249"/>
      <c r="Q32" s="249"/>
      <c r="R32" s="249"/>
      <c r="S32" s="249"/>
      <c r="T32" s="249"/>
      <c r="U32" s="249"/>
      <c r="V32" s="249"/>
      <c r="W32" s="249"/>
      <c r="X32" s="249"/>
      <c r="Y32" s="249"/>
      <c r="Z32" s="249"/>
      <c r="AA32" s="249"/>
      <c r="AB32" s="249"/>
      <c r="AC32" s="249"/>
      <c r="AD32" s="249"/>
      <c r="AE32" s="249"/>
      <c r="AF32" s="249"/>
      <c r="AG32" s="249"/>
      <c r="AH32" s="249"/>
      <c r="AI32" s="268"/>
      <c r="AJ32" s="249"/>
      <c r="AK32" s="249"/>
      <c r="AL32" s="249"/>
      <c r="AM32" s="249"/>
      <c r="AN32" s="268"/>
      <c r="AO32" s="249" t="s">
        <v>125</v>
      </c>
      <c r="AP32" s="249"/>
      <c r="AQ32" s="249"/>
      <c r="AR32" s="266"/>
      <c r="AS32" s="266"/>
      <c r="AT32" s="266"/>
      <c r="AU32" s="266"/>
      <c r="AV32" s="266"/>
      <c r="AW32" s="266"/>
      <c r="AX32" s="266"/>
      <c r="AY32" s="266"/>
      <c r="AZ32" s="266"/>
      <c r="BA32" s="266"/>
      <c r="BB32" s="266"/>
      <c r="BC32" s="266"/>
    </row>
    <row r="33" spans="1:55" s="269" customFormat="1" ht="150">
      <c r="A33" s="255">
        <v>25</v>
      </c>
      <c r="B33" s="266">
        <v>20</v>
      </c>
      <c r="C33" s="270" t="s">
        <v>159</v>
      </c>
      <c r="D33" s="270" t="s">
        <v>160</v>
      </c>
      <c r="E33" s="270"/>
      <c r="F33" s="270"/>
      <c r="G33" s="270"/>
      <c r="H33" s="270" t="s">
        <v>161</v>
      </c>
      <c r="I33" s="270"/>
      <c r="J33" s="270"/>
      <c r="K33" s="270" t="s">
        <v>162</v>
      </c>
      <c r="L33" s="270"/>
      <c r="M33" s="270" t="s">
        <v>163</v>
      </c>
      <c r="N33" s="270" t="s">
        <v>164</v>
      </c>
      <c r="O33" s="270"/>
      <c r="P33" s="270">
        <v>3912</v>
      </c>
      <c r="Q33" s="270" t="s">
        <v>165</v>
      </c>
      <c r="R33" s="270"/>
      <c r="S33" s="270"/>
      <c r="T33" s="275">
        <v>42309</v>
      </c>
      <c r="U33" s="275">
        <v>43525</v>
      </c>
      <c r="V33" s="270" t="s">
        <v>166</v>
      </c>
      <c r="W33" s="270" t="s">
        <v>167</v>
      </c>
      <c r="X33" s="270" t="s">
        <v>168</v>
      </c>
      <c r="Y33" s="270" t="s">
        <v>169</v>
      </c>
      <c r="Z33" s="270" t="s">
        <v>80</v>
      </c>
      <c r="AA33" s="270" t="s">
        <v>80</v>
      </c>
      <c r="AB33" s="270" t="s">
        <v>80</v>
      </c>
      <c r="AC33" s="270" t="s">
        <v>80</v>
      </c>
      <c r="AD33" s="270" t="s">
        <v>80</v>
      </c>
      <c r="AE33" s="270" t="s">
        <v>80</v>
      </c>
      <c r="AF33" s="270" t="s">
        <v>170</v>
      </c>
      <c r="AG33" s="270" t="s">
        <v>171</v>
      </c>
      <c r="AH33" s="270" t="s">
        <v>172</v>
      </c>
      <c r="AI33" s="271"/>
      <c r="AJ33" s="270" t="s">
        <v>173</v>
      </c>
      <c r="AK33" s="270"/>
      <c r="AL33" s="270"/>
      <c r="AM33" s="270"/>
      <c r="AN33" s="271"/>
      <c r="AO33" s="270" t="s">
        <v>174</v>
      </c>
      <c r="AP33" s="270" t="s">
        <v>175</v>
      </c>
      <c r="AQ33" s="276" t="s">
        <v>176</v>
      </c>
      <c r="AR33" s="272"/>
      <c r="AS33" s="272"/>
      <c r="AT33" s="272"/>
      <c r="AU33" s="273"/>
      <c r="AV33" s="274"/>
      <c r="AW33" s="266" t="s">
        <v>80</v>
      </c>
      <c r="AX33" s="266" t="s">
        <v>80</v>
      </c>
      <c r="AY33" s="266" t="s">
        <v>80</v>
      </c>
      <c r="AZ33" s="266" t="s">
        <v>80</v>
      </c>
      <c r="BA33" s="266" t="s">
        <v>80</v>
      </c>
      <c r="BB33" s="266" t="s">
        <v>80</v>
      </c>
      <c r="BC33" s="266" t="s">
        <v>80</v>
      </c>
    </row>
    <row r="34" spans="1:55" s="46" customFormat="1" ht="120">
      <c r="A34" s="260">
        <v>26</v>
      </c>
      <c r="B34" s="41"/>
      <c r="C34" s="61" t="s">
        <v>159</v>
      </c>
      <c r="D34" s="61" t="s">
        <v>177</v>
      </c>
      <c r="E34" s="61"/>
      <c r="F34" s="61"/>
      <c r="G34" s="61"/>
      <c r="H34" s="61" t="s">
        <v>161</v>
      </c>
      <c r="I34" s="61"/>
      <c r="J34" s="61"/>
      <c r="K34" s="61" t="s">
        <v>178</v>
      </c>
      <c r="L34" s="61"/>
      <c r="M34" s="61" t="s">
        <v>179</v>
      </c>
      <c r="N34" s="61" t="s">
        <v>180</v>
      </c>
      <c r="O34" s="163"/>
      <c r="P34" s="61">
        <v>10000</v>
      </c>
      <c r="Q34" s="61" t="s">
        <v>181</v>
      </c>
      <c r="R34" s="61"/>
      <c r="S34" s="61"/>
      <c r="T34" s="62">
        <v>43191</v>
      </c>
      <c r="U34" s="62">
        <v>44621</v>
      </c>
      <c r="V34" s="61" t="s">
        <v>182</v>
      </c>
      <c r="W34" s="61" t="s">
        <v>167</v>
      </c>
      <c r="X34" s="61" t="s">
        <v>168</v>
      </c>
      <c r="Y34" s="61" t="s">
        <v>169</v>
      </c>
      <c r="Z34" s="61" t="s">
        <v>80</v>
      </c>
      <c r="AA34" s="61" t="s">
        <v>80</v>
      </c>
      <c r="AB34" s="61" t="s">
        <v>80</v>
      </c>
      <c r="AC34" s="61" t="s">
        <v>80</v>
      </c>
      <c r="AD34" s="61" t="s">
        <v>80</v>
      </c>
      <c r="AE34" s="61" t="s">
        <v>183</v>
      </c>
      <c r="AF34" s="61" t="s">
        <v>184</v>
      </c>
      <c r="AG34" s="61" t="s">
        <v>171</v>
      </c>
      <c r="AH34" s="61" t="s">
        <v>172</v>
      </c>
      <c r="AI34" s="63"/>
      <c r="AJ34" s="61" t="s">
        <v>185</v>
      </c>
      <c r="AK34" s="61"/>
      <c r="AL34" s="61"/>
      <c r="AM34" s="61"/>
      <c r="AN34" s="63"/>
      <c r="AO34" s="61" t="s">
        <v>174</v>
      </c>
      <c r="AP34" s="61" t="s">
        <v>175</v>
      </c>
      <c r="AQ34" s="64" t="s">
        <v>176</v>
      </c>
      <c r="AR34" s="65"/>
      <c r="AS34" s="65"/>
      <c r="AT34" s="65"/>
      <c r="AU34" s="66"/>
      <c r="AV34" s="67"/>
      <c r="AW34" s="41" t="s">
        <v>79</v>
      </c>
      <c r="AX34" s="41" t="s">
        <v>79</v>
      </c>
      <c r="AY34" s="41" t="s">
        <v>80</v>
      </c>
      <c r="AZ34" s="41" t="s">
        <v>80</v>
      </c>
      <c r="BA34" s="41" t="s">
        <v>79</v>
      </c>
      <c r="BB34" s="41" t="s">
        <v>80</v>
      </c>
      <c r="BC34" s="41" t="s">
        <v>79</v>
      </c>
    </row>
    <row r="35" spans="1:55" s="46" customFormat="1" ht="120">
      <c r="A35" s="260">
        <v>27</v>
      </c>
      <c r="B35" s="41"/>
      <c r="C35" s="61" t="s">
        <v>159</v>
      </c>
      <c r="D35" s="61" t="s">
        <v>186</v>
      </c>
      <c r="E35" s="61"/>
      <c r="F35" s="61"/>
      <c r="G35" s="61"/>
      <c r="H35" s="61" t="s">
        <v>187</v>
      </c>
      <c r="I35" s="61"/>
      <c r="J35" s="61"/>
      <c r="K35" s="61" t="s">
        <v>188</v>
      </c>
      <c r="L35" s="61"/>
      <c r="M35" s="61" t="s">
        <v>189</v>
      </c>
      <c r="N35" s="61" t="s">
        <v>190</v>
      </c>
      <c r="O35" s="163"/>
      <c r="P35" s="61">
        <v>2000</v>
      </c>
      <c r="Q35" s="61" t="s">
        <v>191</v>
      </c>
      <c r="R35" s="61"/>
      <c r="S35" s="61"/>
      <c r="T35" s="62">
        <v>42767</v>
      </c>
      <c r="U35" s="62">
        <v>43497</v>
      </c>
      <c r="V35" s="61" t="s">
        <v>192</v>
      </c>
      <c r="W35" s="61" t="s">
        <v>167</v>
      </c>
      <c r="X35" s="61" t="s">
        <v>168</v>
      </c>
      <c r="Y35" s="61" t="s">
        <v>193</v>
      </c>
      <c r="Z35" s="61" t="s">
        <v>80</v>
      </c>
      <c r="AA35" s="61" t="s">
        <v>80</v>
      </c>
      <c r="AB35" s="61" t="s">
        <v>80</v>
      </c>
      <c r="AC35" s="61" t="s">
        <v>80</v>
      </c>
      <c r="AD35" s="61" t="s">
        <v>80</v>
      </c>
      <c r="AE35" s="61" t="s">
        <v>80</v>
      </c>
      <c r="AF35" s="61" t="s">
        <v>194</v>
      </c>
      <c r="AG35" s="61" t="s">
        <v>171</v>
      </c>
      <c r="AH35" s="61" t="s">
        <v>172</v>
      </c>
      <c r="AI35" s="63"/>
      <c r="AJ35" s="61" t="s">
        <v>195</v>
      </c>
      <c r="AK35" s="61"/>
      <c r="AL35" s="61"/>
      <c r="AM35" s="61"/>
      <c r="AN35" s="63"/>
      <c r="AO35" s="61" t="s">
        <v>174</v>
      </c>
      <c r="AP35" s="61" t="s">
        <v>175</v>
      </c>
      <c r="AQ35" s="64" t="s">
        <v>176</v>
      </c>
      <c r="AR35" s="65"/>
      <c r="AS35" s="65"/>
      <c r="AT35" s="65"/>
      <c r="AU35" s="66"/>
      <c r="AV35" s="67"/>
      <c r="AW35" s="41" t="s">
        <v>79</v>
      </c>
      <c r="AX35" s="41" t="s">
        <v>79</v>
      </c>
      <c r="AY35" s="41" t="s">
        <v>80</v>
      </c>
      <c r="AZ35" s="41" t="s">
        <v>80</v>
      </c>
      <c r="BA35" s="41" t="s">
        <v>79</v>
      </c>
      <c r="BB35" s="41" t="s">
        <v>80</v>
      </c>
      <c r="BC35" s="41" t="s">
        <v>79</v>
      </c>
    </row>
    <row r="36" spans="1:55" s="46" customFormat="1" ht="120">
      <c r="A36" s="260">
        <v>28</v>
      </c>
      <c r="B36" s="41"/>
      <c r="C36" s="61" t="s">
        <v>159</v>
      </c>
      <c r="D36" s="61" t="s">
        <v>196</v>
      </c>
      <c r="E36" s="61"/>
      <c r="F36" s="61"/>
      <c r="G36" s="61"/>
      <c r="H36" s="61" t="s">
        <v>187</v>
      </c>
      <c r="I36" s="61"/>
      <c r="J36" s="61"/>
      <c r="K36" s="61" t="s">
        <v>197</v>
      </c>
      <c r="L36" s="61"/>
      <c r="M36" s="61" t="s">
        <v>198</v>
      </c>
      <c r="N36" s="61" t="s">
        <v>199</v>
      </c>
      <c r="O36" s="163"/>
      <c r="P36" s="61">
        <v>1100</v>
      </c>
      <c r="Q36" s="61" t="s">
        <v>200</v>
      </c>
      <c r="R36" s="61"/>
      <c r="S36" s="61"/>
      <c r="T36" s="62">
        <v>43405</v>
      </c>
      <c r="U36" s="62">
        <v>44501</v>
      </c>
      <c r="V36" s="61" t="s">
        <v>201</v>
      </c>
      <c r="W36" s="61" t="s">
        <v>167</v>
      </c>
      <c r="X36" s="61" t="s">
        <v>202</v>
      </c>
      <c r="Y36" s="61" t="s">
        <v>193</v>
      </c>
      <c r="Z36" s="61" t="s">
        <v>80</v>
      </c>
      <c r="AA36" s="61" t="s">
        <v>80</v>
      </c>
      <c r="AB36" s="61" t="s">
        <v>80</v>
      </c>
      <c r="AC36" s="61" t="s">
        <v>80</v>
      </c>
      <c r="AD36" s="61" t="s">
        <v>80</v>
      </c>
      <c r="AE36" s="61" t="s">
        <v>183</v>
      </c>
      <c r="AF36" s="61" t="s">
        <v>171</v>
      </c>
      <c r="AG36" s="61" t="s">
        <v>171</v>
      </c>
      <c r="AH36" s="61" t="s">
        <v>172</v>
      </c>
      <c r="AI36" s="63"/>
      <c r="AJ36" s="61" t="s">
        <v>185</v>
      </c>
      <c r="AK36" s="68"/>
      <c r="AL36" s="68"/>
      <c r="AM36" s="68"/>
      <c r="AN36" s="69"/>
      <c r="AO36" s="61" t="s">
        <v>174</v>
      </c>
      <c r="AP36" s="61" t="s">
        <v>175</v>
      </c>
      <c r="AQ36" s="64" t="s">
        <v>176</v>
      </c>
      <c r="AR36" s="65"/>
      <c r="AS36" s="65"/>
      <c r="AT36" s="65"/>
      <c r="AU36" s="66"/>
      <c r="AV36" s="67"/>
      <c r="AW36" s="41" t="s">
        <v>80</v>
      </c>
      <c r="AX36" s="41" t="s">
        <v>80</v>
      </c>
      <c r="AY36" s="41" t="s">
        <v>80</v>
      </c>
      <c r="AZ36" s="41" t="s">
        <v>80</v>
      </c>
      <c r="BA36" s="41" t="s">
        <v>80</v>
      </c>
      <c r="BB36" s="41" t="s">
        <v>80</v>
      </c>
      <c r="BC36" s="41" t="s">
        <v>79</v>
      </c>
    </row>
    <row r="37" spans="1:55" s="46" customFormat="1" ht="45">
      <c r="A37" s="260">
        <v>29</v>
      </c>
      <c r="B37" s="41"/>
      <c r="C37" s="61" t="s">
        <v>159</v>
      </c>
      <c r="D37" s="61" t="s">
        <v>203</v>
      </c>
      <c r="E37" s="61"/>
      <c r="F37" s="61"/>
      <c r="G37" s="61"/>
      <c r="H37" s="61" t="s">
        <v>204</v>
      </c>
      <c r="I37" s="61"/>
      <c r="J37" s="61"/>
      <c r="K37" s="61" t="s">
        <v>203</v>
      </c>
      <c r="L37" s="61"/>
      <c r="M37" s="61" t="s">
        <v>205</v>
      </c>
      <c r="N37" s="61"/>
      <c r="O37" s="163"/>
      <c r="P37" s="61">
        <v>2000</v>
      </c>
      <c r="Q37" s="61" t="s">
        <v>206</v>
      </c>
      <c r="R37" s="61"/>
      <c r="S37" s="61"/>
      <c r="T37" s="70"/>
      <c r="U37" s="70"/>
      <c r="V37" s="61" t="s">
        <v>207</v>
      </c>
      <c r="W37" s="61" t="s">
        <v>208</v>
      </c>
      <c r="X37" s="61" t="s">
        <v>209</v>
      </c>
      <c r="Y37" s="61"/>
      <c r="Z37" s="61" t="s">
        <v>80</v>
      </c>
      <c r="AA37" s="61" t="s">
        <v>80</v>
      </c>
      <c r="AB37" s="61" t="s">
        <v>80</v>
      </c>
      <c r="AC37" s="61" t="s">
        <v>80</v>
      </c>
      <c r="AD37" s="61" t="s">
        <v>80</v>
      </c>
      <c r="AE37" s="61" t="s">
        <v>80</v>
      </c>
      <c r="AF37" s="61" t="s">
        <v>80</v>
      </c>
      <c r="AG37" s="61" t="s">
        <v>80</v>
      </c>
      <c r="AH37" s="61" t="s">
        <v>210</v>
      </c>
      <c r="AI37" s="63"/>
      <c r="AJ37" s="61"/>
      <c r="AK37" s="61"/>
      <c r="AL37" s="61"/>
      <c r="AM37" s="61"/>
      <c r="AN37" s="63"/>
      <c r="AO37" s="61"/>
      <c r="AP37" s="61"/>
      <c r="AQ37" s="61"/>
      <c r="AR37" s="65"/>
      <c r="AS37" s="65"/>
      <c r="AT37" s="65"/>
      <c r="AU37" s="66"/>
      <c r="AV37" s="67"/>
      <c r="AW37" s="41"/>
      <c r="AX37" s="41"/>
      <c r="AY37" s="41"/>
      <c r="AZ37" s="41"/>
      <c r="BA37" s="41"/>
      <c r="BB37" s="41"/>
      <c r="BC37" s="41"/>
    </row>
    <row r="38" spans="1:55" s="46" customFormat="1" ht="38.25">
      <c r="A38" s="260">
        <v>30</v>
      </c>
      <c r="B38" s="41"/>
      <c r="C38" s="61" t="s">
        <v>159</v>
      </c>
      <c r="D38" s="61" t="s">
        <v>211</v>
      </c>
      <c r="E38" s="61"/>
      <c r="F38" s="61"/>
      <c r="G38" s="61"/>
      <c r="H38" s="61" t="s">
        <v>212</v>
      </c>
      <c r="I38" s="61"/>
      <c r="J38" s="61"/>
      <c r="K38" s="61" t="s">
        <v>211</v>
      </c>
      <c r="L38" s="61"/>
      <c r="M38" s="61"/>
      <c r="N38" s="61"/>
      <c r="O38" s="163"/>
      <c r="P38" s="61"/>
      <c r="Q38" s="61" t="s">
        <v>213</v>
      </c>
      <c r="R38" s="61"/>
      <c r="S38" s="61"/>
      <c r="T38" s="61"/>
      <c r="U38" s="61"/>
      <c r="V38" s="61" t="s">
        <v>214</v>
      </c>
      <c r="W38" s="61" t="s">
        <v>167</v>
      </c>
      <c r="X38" s="61" t="s">
        <v>214</v>
      </c>
      <c r="Y38" s="61"/>
      <c r="Z38" s="61"/>
      <c r="AA38" s="61"/>
      <c r="AB38" s="61"/>
      <c r="AC38" s="61"/>
      <c r="AD38" s="61"/>
      <c r="AE38" s="61"/>
      <c r="AF38" s="61"/>
      <c r="AG38" s="61"/>
      <c r="AH38" s="61"/>
      <c r="AI38" s="63"/>
      <c r="AJ38" s="61"/>
      <c r="AK38" s="61"/>
      <c r="AL38" s="61"/>
      <c r="AM38" s="61"/>
      <c r="AN38" s="63"/>
      <c r="AO38" s="61"/>
      <c r="AP38" s="61"/>
      <c r="AQ38" s="61"/>
      <c r="AR38" s="65"/>
      <c r="AS38" s="65"/>
      <c r="AT38" s="65"/>
      <c r="AU38" s="66"/>
      <c r="AV38" s="67"/>
      <c r="AW38" s="102" t="s">
        <v>116</v>
      </c>
      <c r="AX38" s="117"/>
      <c r="AY38" s="117"/>
      <c r="AZ38" s="117"/>
      <c r="BA38" s="117"/>
      <c r="BB38" s="117"/>
      <c r="BC38" s="118"/>
    </row>
    <row r="39" spans="1:55" s="46" customFormat="1" ht="45">
      <c r="A39" s="260">
        <v>31</v>
      </c>
      <c r="B39" s="56"/>
      <c r="C39" s="61" t="s">
        <v>159</v>
      </c>
      <c r="D39" s="61" t="s">
        <v>215</v>
      </c>
      <c r="E39" s="61"/>
      <c r="F39" s="61"/>
      <c r="G39" s="61"/>
      <c r="H39" s="61" t="s">
        <v>80</v>
      </c>
      <c r="I39" s="61"/>
      <c r="J39" s="61"/>
      <c r="K39" s="61" t="s">
        <v>216</v>
      </c>
      <c r="L39" s="61"/>
      <c r="M39" s="61" t="s">
        <v>217</v>
      </c>
      <c r="N39" s="61"/>
      <c r="O39" s="163"/>
      <c r="P39" s="61">
        <f>1951+525+389</f>
        <v>2865</v>
      </c>
      <c r="Q39" s="61" t="s">
        <v>218</v>
      </c>
      <c r="R39" s="61"/>
      <c r="S39" s="61"/>
      <c r="T39" s="61"/>
      <c r="U39" s="61"/>
      <c r="V39" s="61" t="s">
        <v>219</v>
      </c>
      <c r="W39" s="61" t="s">
        <v>220</v>
      </c>
      <c r="X39" s="61" t="s">
        <v>80</v>
      </c>
      <c r="Y39" s="61" t="s">
        <v>221</v>
      </c>
      <c r="Z39" s="61" t="s">
        <v>80</v>
      </c>
      <c r="AA39" s="61" t="s">
        <v>80</v>
      </c>
      <c r="AB39" s="61" t="s">
        <v>80</v>
      </c>
      <c r="AC39" s="61" t="s">
        <v>80</v>
      </c>
      <c r="AD39" s="61" t="s">
        <v>80</v>
      </c>
      <c r="AE39" s="61" t="s">
        <v>80</v>
      </c>
      <c r="AF39" s="61" t="s">
        <v>80</v>
      </c>
      <c r="AG39" s="61" t="s">
        <v>80</v>
      </c>
      <c r="AH39" s="61" t="s">
        <v>222</v>
      </c>
      <c r="AI39" s="63"/>
      <c r="AJ39" s="61"/>
      <c r="AK39" s="61"/>
      <c r="AL39" s="61"/>
      <c r="AM39" s="61"/>
      <c r="AN39" s="63"/>
      <c r="AO39" s="61"/>
      <c r="AP39" s="61"/>
      <c r="AQ39" s="61"/>
      <c r="AR39" s="65"/>
      <c r="AS39" s="65"/>
      <c r="AT39" s="65"/>
      <c r="AU39" s="66"/>
      <c r="AV39" s="67"/>
      <c r="AW39" s="41" t="s">
        <v>80</v>
      </c>
      <c r="AX39" s="41" t="s">
        <v>80</v>
      </c>
      <c r="AY39" s="41" t="s">
        <v>80</v>
      </c>
      <c r="AZ39" s="41" t="s">
        <v>80</v>
      </c>
      <c r="BA39" s="41" t="s">
        <v>80</v>
      </c>
      <c r="BB39" s="41" t="s">
        <v>80</v>
      </c>
      <c r="BC39" s="41" t="s">
        <v>79</v>
      </c>
    </row>
    <row r="40" spans="1:55" s="46" customFormat="1" ht="45">
      <c r="A40" s="260">
        <v>32</v>
      </c>
      <c r="B40" s="56"/>
      <c r="C40" s="61" t="s">
        <v>159</v>
      </c>
      <c r="D40" s="61" t="s">
        <v>223</v>
      </c>
      <c r="E40" s="61"/>
      <c r="F40" s="61"/>
      <c r="G40" s="61"/>
      <c r="H40" s="61" t="s">
        <v>80</v>
      </c>
      <c r="I40" s="61"/>
      <c r="J40" s="61"/>
      <c r="K40" s="61" t="s">
        <v>224</v>
      </c>
      <c r="L40" s="61"/>
      <c r="M40" s="61" t="s">
        <v>217</v>
      </c>
      <c r="N40" s="61"/>
      <c r="O40" s="163"/>
      <c r="P40" s="61">
        <v>2639</v>
      </c>
      <c r="Q40" s="61" t="s">
        <v>225</v>
      </c>
      <c r="R40" s="61"/>
      <c r="S40" s="61"/>
      <c r="T40" s="61"/>
      <c r="U40" s="61"/>
      <c r="V40" s="61" t="s">
        <v>226</v>
      </c>
      <c r="W40" s="61" t="s">
        <v>220</v>
      </c>
      <c r="X40" s="61" t="s">
        <v>80</v>
      </c>
      <c r="Y40" s="61" t="s">
        <v>227</v>
      </c>
      <c r="Z40" s="61" t="s">
        <v>80</v>
      </c>
      <c r="AA40" s="61" t="s">
        <v>80</v>
      </c>
      <c r="AB40" s="61" t="s">
        <v>80</v>
      </c>
      <c r="AC40" s="61" t="s">
        <v>80</v>
      </c>
      <c r="AD40" s="61" t="s">
        <v>80</v>
      </c>
      <c r="AE40" s="61" t="s">
        <v>80</v>
      </c>
      <c r="AF40" s="61" t="s">
        <v>80</v>
      </c>
      <c r="AG40" s="61" t="s">
        <v>80</v>
      </c>
      <c r="AH40" s="61" t="s">
        <v>228</v>
      </c>
      <c r="AI40" s="63"/>
      <c r="AJ40" s="61"/>
      <c r="AK40" s="61"/>
      <c r="AL40" s="61"/>
      <c r="AM40" s="61"/>
      <c r="AN40" s="63"/>
      <c r="AO40" s="61"/>
      <c r="AP40" s="61"/>
      <c r="AQ40" s="61"/>
      <c r="AR40" s="65"/>
      <c r="AS40" s="65"/>
      <c r="AT40" s="65"/>
      <c r="AU40" s="66"/>
      <c r="AV40" s="67"/>
      <c r="AW40" s="41" t="s">
        <v>80</v>
      </c>
      <c r="AX40" s="41" t="s">
        <v>80</v>
      </c>
      <c r="AY40" s="41" t="s">
        <v>80</v>
      </c>
      <c r="AZ40" s="41" t="s">
        <v>80</v>
      </c>
      <c r="BA40" s="41" t="s">
        <v>80</v>
      </c>
      <c r="BB40" s="41" t="s">
        <v>80</v>
      </c>
      <c r="BC40" s="41" t="s">
        <v>79</v>
      </c>
    </row>
    <row r="41" spans="1:55" s="46" customFormat="1" ht="45">
      <c r="A41" s="255">
        <v>33</v>
      </c>
      <c r="B41" s="56">
        <v>2</v>
      </c>
      <c r="C41" s="61" t="s">
        <v>159</v>
      </c>
      <c r="D41" s="61" t="s">
        <v>229</v>
      </c>
      <c r="E41" s="61"/>
      <c r="F41" s="61"/>
      <c r="G41" s="61"/>
      <c r="H41" s="61" t="s">
        <v>80</v>
      </c>
      <c r="I41" s="61"/>
      <c r="J41" s="61"/>
      <c r="K41" s="61" t="s">
        <v>230</v>
      </c>
      <c r="L41" s="61"/>
      <c r="M41" s="61" t="s">
        <v>231</v>
      </c>
      <c r="N41" s="61"/>
      <c r="O41" s="163"/>
      <c r="P41" s="61">
        <v>1392</v>
      </c>
      <c r="Q41" s="61" t="s">
        <v>232</v>
      </c>
      <c r="R41" s="61"/>
      <c r="S41" s="61"/>
      <c r="T41" s="61"/>
      <c r="U41" s="61"/>
      <c r="V41" s="61" t="s">
        <v>233</v>
      </c>
      <c r="W41" s="61" t="s">
        <v>220</v>
      </c>
      <c r="X41" s="61" t="s">
        <v>80</v>
      </c>
      <c r="Y41" s="61" t="s">
        <v>227</v>
      </c>
      <c r="Z41" s="61" t="s">
        <v>80</v>
      </c>
      <c r="AA41" s="61" t="s">
        <v>80</v>
      </c>
      <c r="AB41" s="61" t="s">
        <v>80</v>
      </c>
      <c r="AC41" s="61" t="s">
        <v>80</v>
      </c>
      <c r="AD41" s="61" t="s">
        <v>80</v>
      </c>
      <c r="AE41" s="61" t="s">
        <v>80</v>
      </c>
      <c r="AF41" s="61" t="s">
        <v>80</v>
      </c>
      <c r="AG41" s="61" t="s">
        <v>80</v>
      </c>
      <c r="AH41" s="61" t="s">
        <v>228</v>
      </c>
      <c r="AI41" s="63"/>
      <c r="AJ41" s="61"/>
      <c r="AK41" s="61"/>
      <c r="AL41" s="61"/>
      <c r="AM41" s="61"/>
      <c r="AN41" s="63"/>
      <c r="AO41" s="61"/>
      <c r="AP41" s="61"/>
      <c r="AQ41" s="61"/>
      <c r="AR41" s="65"/>
      <c r="AS41" s="65"/>
      <c r="AT41" s="65"/>
      <c r="AU41" s="66"/>
      <c r="AV41" s="67"/>
      <c r="AW41" s="41" t="s">
        <v>80</v>
      </c>
      <c r="AX41" s="41" t="s">
        <v>80</v>
      </c>
      <c r="AY41" s="41" t="s">
        <v>80</v>
      </c>
      <c r="AZ41" s="41" t="s">
        <v>80</v>
      </c>
      <c r="BA41" s="41" t="s">
        <v>80</v>
      </c>
      <c r="BB41" s="41" t="s">
        <v>80</v>
      </c>
      <c r="BC41" s="41" t="s">
        <v>79</v>
      </c>
    </row>
    <row r="42" spans="1:55" s="46" customFormat="1" ht="45">
      <c r="A42" s="260">
        <v>34</v>
      </c>
      <c r="B42" s="56"/>
      <c r="C42" s="61" t="s">
        <v>159</v>
      </c>
      <c r="D42" s="61" t="s">
        <v>234</v>
      </c>
      <c r="E42" s="61"/>
      <c r="F42" s="61"/>
      <c r="G42" s="61"/>
      <c r="H42" s="61" t="s">
        <v>80</v>
      </c>
      <c r="I42" s="61"/>
      <c r="J42" s="61"/>
      <c r="K42" s="61" t="s">
        <v>235</v>
      </c>
      <c r="L42" s="61"/>
      <c r="M42" s="61" t="s">
        <v>231</v>
      </c>
      <c r="N42" s="61"/>
      <c r="O42" s="163"/>
      <c r="P42" s="61">
        <v>530</v>
      </c>
      <c r="Q42" s="61" t="s">
        <v>236</v>
      </c>
      <c r="R42" s="61"/>
      <c r="S42" s="61"/>
      <c r="T42" s="61"/>
      <c r="U42" s="61"/>
      <c r="V42" s="61" t="s">
        <v>237</v>
      </c>
      <c r="W42" s="61" t="s">
        <v>167</v>
      </c>
      <c r="X42" s="61" t="s">
        <v>80</v>
      </c>
      <c r="Y42" s="61" t="s">
        <v>238</v>
      </c>
      <c r="Z42" s="61" t="s">
        <v>80</v>
      </c>
      <c r="AA42" s="61" t="s">
        <v>80</v>
      </c>
      <c r="AB42" s="61" t="s">
        <v>80</v>
      </c>
      <c r="AC42" s="61" t="s">
        <v>80</v>
      </c>
      <c r="AD42" s="61" t="s">
        <v>80</v>
      </c>
      <c r="AE42" s="61" t="s">
        <v>80</v>
      </c>
      <c r="AF42" s="61" t="s">
        <v>80</v>
      </c>
      <c r="AG42" s="61" t="s">
        <v>80</v>
      </c>
      <c r="AH42" s="61" t="s">
        <v>228</v>
      </c>
      <c r="AI42" s="63"/>
      <c r="AJ42" s="61"/>
      <c r="AK42" s="61"/>
      <c r="AL42" s="61"/>
      <c r="AM42" s="61"/>
      <c r="AN42" s="63"/>
      <c r="AO42" s="61"/>
      <c r="AP42" s="61"/>
      <c r="AQ42" s="61"/>
      <c r="AR42" s="65"/>
      <c r="AS42" s="65"/>
      <c r="AT42" s="65"/>
      <c r="AU42" s="66"/>
      <c r="AV42" s="67"/>
      <c r="AW42" s="41" t="s">
        <v>80</v>
      </c>
      <c r="AX42" s="41" t="s">
        <v>80</v>
      </c>
      <c r="AY42" s="41" t="s">
        <v>80</v>
      </c>
      <c r="AZ42" s="41" t="s">
        <v>80</v>
      </c>
      <c r="BA42" s="41" t="s">
        <v>80</v>
      </c>
      <c r="BB42" s="41" t="s">
        <v>80</v>
      </c>
      <c r="BC42" s="41" t="s">
        <v>79</v>
      </c>
    </row>
    <row r="43" spans="1:55" s="46" customFormat="1" ht="45">
      <c r="A43" s="255">
        <v>35</v>
      </c>
      <c r="B43" s="56">
        <v>4</v>
      </c>
      <c r="C43" s="61" t="s">
        <v>159</v>
      </c>
      <c r="D43" s="61" t="s">
        <v>239</v>
      </c>
      <c r="E43" s="61"/>
      <c r="F43" s="61"/>
      <c r="G43" s="61"/>
      <c r="H43" s="61" t="s">
        <v>80</v>
      </c>
      <c r="I43" s="61"/>
      <c r="J43" s="61"/>
      <c r="K43" s="61" t="s">
        <v>240</v>
      </c>
      <c r="L43" s="61"/>
      <c r="M43" s="61" t="s">
        <v>241</v>
      </c>
      <c r="N43" s="61"/>
      <c r="O43" s="163"/>
      <c r="P43" s="61">
        <v>219</v>
      </c>
      <c r="Q43" s="61" t="s">
        <v>242</v>
      </c>
      <c r="R43" s="61"/>
      <c r="S43" s="61"/>
      <c r="T43" s="61"/>
      <c r="U43" s="61"/>
      <c r="V43" s="61" t="s">
        <v>243</v>
      </c>
      <c r="W43" s="61" t="s">
        <v>167</v>
      </c>
      <c r="X43" s="61" t="s">
        <v>80</v>
      </c>
      <c r="Y43" s="61" t="s">
        <v>244</v>
      </c>
      <c r="Z43" s="61" t="s">
        <v>80</v>
      </c>
      <c r="AA43" s="61" t="s">
        <v>80</v>
      </c>
      <c r="AB43" s="61" t="s">
        <v>80</v>
      </c>
      <c r="AC43" s="61" t="s">
        <v>80</v>
      </c>
      <c r="AD43" s="61" t="s">
        <v>80</v>
      </c>
      <c r="AE43" s="61" t="s">
        <v>80</v>
      </c>
      <c r="AF43" s="61" t="s">
        <v>80</v>
      </c>
      <c r="AG43" s="61" t="s">
        <v>80</v>
      </c>
      <c r="AH43" s="61" t="s">
        <v>245</v>
      </c>
      <c r="AI43" s="63"/>
      <c r="AJ43" s="61"/>
      <c r="AK43" s="61"/>
      <c r="AL43" s="61"/>
      <c r="AM43" s="61"/>
      <c r="AN43" s="63"/>
      <c r="AO43" s="61"/>
      <c r="AP43" s="61"/>
      <c r="AQ43" s="61"/>
      <c r="AR43" s="65"/>
      <c r="AS43" s="65"/>
      <c r="AT43" s="65"/>
      <c r="AU43" s="66"/>
      <c r="AV43" s="67"/>
      <c r="AW43" s="41" t="s">
        <v>80</v>
      </c>
      <c r="AX43" s="41" t="s">
        <v>80</v>
      </c>
      <c r="AY43" s="41" t="s">
        <v>80</v>
      </c>
      <c r="AZ43" s="41" t="s">
        <v>80</v>
      </c>
      <c r="BA43" s="41" t="s">
        <v>80</v>
      </c>
      <c r="BB43" s="41" t="s">
        <v>80</v>
      </c>
      <c r="BC43" s="41" t="s">
        <v>79</v>
      </c>
    </row>
    <row r="44" spans="1:55" s="46" customFormat="1" ht="135">
      <c r="A44" s="260">
        <v>36</v>
      </c>
      <c r="B44" s="41"/>
      <c r="C44" s="61"/>
      <c r="D44" s="61" t="s">
        <v>246</v>
      </c>
      <c r="E44" s="61"/>
      <c r="F44" s="61"/>
      <c r="G44" s="61"/>
      <c r="H44" s="61"/>
      <c r="I44" s="61"/>
      <c r="J44" s="61"/>
      <c r="K44" s="61" t="s">
        <v>247</v>
      </c>
      <c r="L44" s="61"/>
      <c r="M44" s="71" t="s">
        <v>248</v>
      </c>
      <c r="N44" s="61" t="s">
        <v>249</v>
      </c>
      <c r="O44" s="163"/>
      <c r="P44" s="61">
        <v>3000</v>
      </c>
      <c r="Q44" s="61" t="s">
        <v>250</v>
      </c>
      <c r="R44" s="61"/>
      <c r="S44" s="61"/>
      <c r="T44" s="62">
        <v>42826</v>
      </c>
      <c r="U44" s="62">
        <v>43891</v>
      </c>
      <c r="V44" s="61" t="s">
        <v>251</v>
      </c>
      <c r="W44" s="61" t="s">
        <v>220</v>
      </c>
      <c r="X44" s="61" t="s">
        <v>252</v>
      </c>
      <c r="Y44" s="61" t="s">
        <v>253</v>
      </c>
      <c r="Z44" s="61" t="s">
        <v>80</v>
      </c>
      <c r="AA44" s="61" t="s">
        <v>80</v>
      </c>
      <c r="AB44" s="61" t="s">
        <v>80</v>
      </c>
      <c r="AC44" s="61" t="s">
        <v>254</v>
      </c>
      <c r="AD44" s="61" t="s">
        <v>172</v>
      </c>
      <c r="AE44" s="61" t="s">
        <v>172</v>
      </c>
      <c r="AF44" s="61" t="s">
        <v>172</v>
      </c>
      <c r="AG44" s="61" t="s">
        <v>171</v>
      </c>
      <c r="AH44" s="61" t="s">
        <v>172</v>
      </c>
      <c r="AI44" s="63"/>
      <c r="AJ44" s="61" t="s">
        <v>255</v>
      </c>
      <c r="AK44" s="61"/>
      <c r="AL44" s="61"/>
      <c r="AM44" s="61"/>
      <c r="AN44" s="63"/>
      <c r="AO44" s="61" t="s">
        <v>174</v>
      </c>
      <c r="AP44" s="61" t="s">
        <v>175</v>
      </c>
      <c r="AQ44" s="64" t="s">
        <v>176</v>
      </c>
      <c r="AR44" s="65"/>
      <c r="AS44" s="65"/>
      <c r="AT44" s="65"/>
      <c r="AU44" s="66"/>
      <c r="AV44" s="67"/>
      <c r="AW44" s="41" t="s">
        <v>79</v>
      </c>
      <c r="AX44" s="41" t="s">
        <v>79</v>
      </c>
      <c r="AY44" s="41" t="s">
        <v>80</v>
      </c>
      <c r="AZ44" s="41" t="s">
        <v>80</v>
      </c>
      <c r="BA44" s="41" t="s">
        <v>80</v>
      </c>
      <c r="BB44" s="41" t="s">
        <v>80</v>
      </c>
      <c r="BC44" s="41" t="s">
        <v>79</v>
      </c>
    </row>
    <row r="45" spans="1:55" s="46" customFormat="1" ht="30">
      <c r="A45" s="260">
        <v>37</v>
      </c>
      <c r="B45" s="41"/>
      <c r="C45" s="61" t="s">
        <v>159</v>
      </c>
      <c r="D45" s="61" t="s">
        <v>256</v>
      </c>
      <c r="E45" s="61"/>
      <c r="F45" s="61"/>
      <c r="G45" s="61"/>
      <c r="H45" s="61" t="s">
        <v>161</v>
      </c>
      <c r="I45" s="61"/>
      <c r="J45" s="61"/>
      <c r="K45" s="61" t="s">
        <v>257</v>
      </c>
      <c r="L45" s="61"/>
      <c r="M45" s="61" t="s">
        <v>258</v>
      </c>
      <c r="N45" s="61" t="s">
        <v>259</v>
      </c>
      <c r="O45" s="163"/>
      <c r="P45" s="61">
        <v>591</v>
      </c>
      <c r="Q45" s="61" t="s">
        <v>260</v>
      </c>
      <c r="R45" s="61"/>
      <c r="S45" s="61"/>
      <c r="T45" s="61"/>
      <c r="U45" s="61"/>
      <c r="V45" s="61" t="s">
        <v>261</v>
      </c>
      <c r="W45" s="61" t="s">
        <v>208</v>
      </c>
      <c r="X45" s="61" t="s">
        <v>262</v>
      </c>
      <c r="Y45" s="61" t="s">
        <v>263</v>
      </c>
      <c r="Z45" s="61" t="s">
        <v>263</v>
      </c>
      <c r="AA45" s="61" t="s">
        <v>263</v>
      </c>
      <c r="AB45" s="61" t="s">
        <v>263</v>
      </c>
      <c r="AC45" s="61" t="s">
        <v>263</v>
      </c>
      <c r="AD45" s="61" t="s">
        <v>263</v>
      </c>
      <c r="AE45" s="61" t="s">
        <v>263</v>
      </c>
      <c r="AF45" s="61" t="s">
        <v>263</v>
      </c>
      <c r="AG45" s="61" t="s">
        <v>263</v>
      </c>
      <c r="AH45" s="61" t="s">
        <v>264</v>
      </c>
      <c r="AI45" s="63"/>
      <c r="AJ45" s="61" t="s">
        <v>265</v>
      </c>
      <c r="AK45" s="61"/>
      <c r="AL45" s="61"/>
      <c r="AM45" s="61"/>
      <c r="AN45" s="63"/>
      <c r="AO45" s="61" t="s">
        <v>266</v>
      </c>
      <c r="AP45" s="61"/>
      <c r="AQ45" s="61"/>
      <c r="AR45" s="65"/>
      <c r="AS45" s="65"/>
      <c r="AT45" s="65"/>
      <c r="AU45" s="66"/>
      <c r="AV45" s="67"/>
      <c r="AW45" s="41" t="s">
        <v>79</v>
      </c>
      <c r="AX45" s="41" t="s">
        <v>79</v>
      </c>
      <c r="AY45" s="41" t="s">
        <v>80</v>
      </c>
      <c r="AZ45" s="41" t="s">
        <v>80</v>
      </c>
      <c r="BA45" s="41" t="s">
        <v>80</v>
      </c>
      <c r="BB45" s="41" t="s">
        <v>80</v>
      </c>
      <c r="BC45" s="41" t="s">
        <v>79</v>
      </c>
    </row>
    <row r="46" spans="1:55" s="46" customFormat="1" ht="30">
      <c r="A46" s="260">
        <v>38</v>
      </c>
      <c r="B46" s="41"/>
      <c r="C46" s="61" t="s">
        <v>267</v>
      </c>
      <c r="D46" s="61" t="s">
        <v>268</v>
      </c>
      <c r="E46" s="61"/>
      <c r="F46" s="61"/>
      <c r="G46" s="61"/>
      <c r="H46" s="61" t="s">
        <v>269</v>
      </c>
      <c r="I46" s="61"/>
      <c r="J46" s="61"/>
      <c r="K46" s="61" t="s">
        <v>270</v>
      </c>
      <c r="L46" s="61"/>
      <c r="M46" s="61" t="s">
        <v>271</v>
      </c>
      <c r="N46" s="61" t="s">
        <v>272</v>
      </c>
      <c r="O46" s="163"/>
      <c r="P46" s="61">
        <v>372</v>
      </c>
      <c r="Q46" s="61" t="s">
        <v>273</v>
      </c>
      <c r="R46" s="61"/>
      <c r="S46" s="61"/>
      <c r="T46" s="61"/>
      <c r="U46" s="61"/>
      <c r="V46" s="61" t="s">
        <v>274</v>
      </c>
      <c r="W46" s="61" t="s">
        <v>208</v>
      </c>
      <c r="X46" s="61" t="s">
        <v>275</v>
      </c>
      <c r="Y46" s="61" t="s">
        <v>263</v>
      </c>
      <c r="Z46" s="61" t="s">
        <v>263</v>
      </c>
      <c r="AA46" s="61" t="s">
        <v>263</v>
      </c>
      <c r="AB46" s="61" t="s">
        <v>263</v>
      </c>
      <c r="AC46" s="61" t="s">
        <v>263</v>
      </c>
      <c r="AD46" s="61" t="s">
        <v>263</v>
      </c>
      <c r="AE46" s="61" t="s">
        <v>263</v>
      </c>
      <c r="AF46" s="61" t="s">
        <v>263</v>
      </c>
      <c r="AG46" s="61" t="s">
        <v>263</v>
      </c>
      <c r="AH46" s="61" t="s">
        <v>276</v>
      </c>
      <c r="AI46" s="63"/>
      <c r="AJ46" s="61" t="s">
        <v>277</v>
      </c>
      <c r="AK46" s="61"/>
      <c r="AL46" s="61"/>
      <c r="AM46" s="61"/>
      <c r="AN46" s="63"/>
      <c r="AO46" s="61" t="s">
        <v>266</v>
      </c>
      <c r="AP46" s="61"/>
      <c r="AQ46" s="61"/>
      <c r="AR46" s="65"/>
      <c r="AS46" s="65"/>
      <c r="AT46" s="65"/>
      <c r="AU46" s="66"/>
      <c r="AV46" s="67"/>
      <c r="AW46" s="41" t="s">
        <v>79</v>
      </c>
      <c r="AX46" s="41" t="s">
        <v>79</v>
      </c>
      <c r="AY46" s="41" t="s">
        <v>80</v>
      </c>
      <c r="AZ46" s="41" t="s">
        <v>80</v>
      </c>
      <c r="BA46" s="41" t="s">
        <v>80</v>
      </c>
      <c r="BB46" s="41" t="s">
        <v>80</v>
      </c>
      <c r="BC46" s="41" t="s">
        <v>79</v>
      </c>
    </row>
    <row r="47" spans="1:55" s="269" customFormat="1" ht="45" customHeight="1">
      <c r="A47" s="260">
        <v>39</v>
      </c>
      <c r="B47" s="266"/>
      <c r="C47" s="270" t="s">
        <v>278</v>
      </c>
      <c r="D47" s="270" t="s">
        <v>279</v>
      </c>
      <c r="E47" s="270"/>
      <c r="F47" s="270"/>
      <c r="G47" s="270"/>
      <c r="H47" s="270" t="s">
        <v>204</v>
      </c>
      <c r="I47" s="270"/>
      <c r="J47" s="270"/>
      <c r="K47" s="270" t="s">
        <v>280</v>
      </c>
      <c r="L47" s="270" t="s">
        <v>280</v>
      </c>
      <c r="M47" s="270" t="s">
        <v>281</v>
      </c>
      <c r="N47" s="270" t="s">
        <v>282</v>
      </c>
      <c r="O47" s="270"/>
      <c r="P47" s="270">
        <v>2000</v>
      </c>
      <c r="Q47" s="270" t="s">
        <v>260</v>
      </c>
      <c r="R47" s="270"/>
      <c r="S47" s="270"/>
      <c r="T47" s="270"/>
      <c r="U47" s="270"/>
      <c r="V47" s="270" t="s">
        <v>283</v>
      </c>
      <c r="W47" s="270" t="s">
        <v>208</v>
      </c>
      <c r="X47" s="270" t="s">
        <v>262</v>
      </c>
      <c r="Y47" s="270" t="s">
        <v>263</v>
      </c>
      <c r="Z47" s="270" t="s">
        <v>263</v>
      </c>
      <c r="AA47" s="270" t="s">
        <v>263</v>
      </c>
      <c r="AB47" s="270" t="s">
        <v>263</v>
      </c>
      <c r="AC47" s="270" t="s">
        <v>263</v>
      </c>
      <c r="AD47" s="270" t="s">
        <v>263</v>
      </c>
      <c r="AE47" s="270" t="s">
        <v>263</v>
      </c>
      <c r="AF47" s="270" t="s">
        <v>263</v>
      </c>
      <c r="AG47" s="270" t="s">
        <v>263</v>
      </c>
      <c r="AH47" s="270" t="s">
        <v>284</v>
      </c>
      <c r="AI47" s="271"/>
      <c r="AJ47" s="270" t="s">
        <v>265</v>
      </c>
      <c r="AK47" s="270"/>
      <c r="AL47" s="270"/>
      <c r="AM47" s="270"/>
      <c r="AN47" s="271"/>
      <c r="AO47" s="270" t="s">
        <v>266</v>
      </c>
      <c r="AP47" s="270"/>
      <c r="AQ47" s="270"/>
      <c r="AR47" s="272"/>
      <c r="AS47" s="272"/>
      <c r="AT47" s="272"/>
      <c r="AU47" s="273"/>
      <c r="AV47" s="274"/>
      <c r="AW47" s="266" t="s">
        <v>80</v>
      </c>
      <c r="AX47" s="266" t="s">
        <v>80</v>
      </c>
      <c r="AY47" s="266" t="s">
        <v>80</v>
      </c>
      <c r="AZ47" s="266" t="s">
        <v>80</v>
      </c>
      <c r="BA47" s="266" t="s">
        <v>80</v>
      </c>
      <c r="BB47" s="266" t="s">
        <v>80</v>
      </c>
      <c r="BC47" s="266" t="s">
        <v>80</v>
      </c>
    </row>
    <row r="48" spans="1:55" s="46" customFormat="1" ht="30">
      <c r="A48" s="260">
        <v>40</v>
      </c>
      <c r="B48" s="41"/>
      <c r="C48" s="61" t="s">
        <v>159</v>
      </c>
      <c r="D48" s="61" t="s">
        <v>285</v>
      </c>
      <c r="E48" s="61"/>
      <c r="F48" s="61"/>
      <c r="G48" s="61"/>
      <c r="H48" s="61" t="s">
        <v>161</v>
      </c>
      <c r="I48" s="61"/>
      <c r="J48" s="61"/>
      <c r="K48" s="61" t="s">
        <v>286</v>
      </c>
      <c r="L48" s="61"/>
      <c r="M48" s="61" t="s">
        <v>287</v>
      </c>
      <c r="N48" s="61" t="s">
        <v>288</v>
      </c>
      <c r="O48" s="163"/>
      <c r="P48" s="61">
        <v>140</v>
      </c>
      <c r="Q48" s="61" t="s">
        <v>260</v>
      </c>
      <c r="R48" s="61"/>
      <c r="S48" s="61"/>
      <c r="T48" s="61"/>
      <c r="U48" s="61"/>
      <c r="V48" s="61" t="s">
        <v>289</v>
      </c>
      <c r="W48" s="61" t="s">
        <v>208</v>
      </c>
      <c r="X48" s="61" t="s">
        <v>262</v>
      </c>
      <c r="Y48" s="61" t="s">
        <v>263</v>
      </c>
      <c r="Z48" s="61" t="s">
        <v>263</v>
      </c>
      <c r="AA48" s="61" t="s">
        <v>263</v>
      </c>
      <c r="AB48" s="61" t="s">
        <v>263</v>
      </c>
      <c r="AC48" s="61" t="s">
        <v>263</v>
      </c>
      <c r="AD48" s="61" t="s">
        <v>263</v>
      </c>
      <c r="AE48" s="61" t="s">
        <v>263</v>
      </c>
      <c r="AF48" s="61" t="s">
        <v>263</v>
      </c>
      <c r="AG48" s="61" t="s">
        <v>263</v>
      </c>
      <c r="AH48" s="61" t="s">
        <v>264</v>
      </c>
      <c r="AI48" s="63"/>
      <c r="AJ48" s="61" t="s">
        <v>265</v>
      </c>
      <c r="AK48" s="61"/>
      <c r="AL48" s="61"/>
      <c r="AM48" s="61"/>
      <c r="AN48" s="63"/>
      <c r="AO48" s="61" t="s">
        <v>266</v>
      </c>
      <c r="AP48" s="61"/>
      <c r="AQ48" s="61"/>
      <c r="AR48" s="65"/>
      <c r="AS48" s="65"/>
      <c r="AT48" s="65"/>
      <c r="AU48" s="66"/>
      <c r="AV48" s="67"/>
      <c r="AW48" s="41" t="s">
        <v>79</v>
      </c>
      <c r="AX48" s="41" t="s">
        <v>79</v>
      </c>
      <c r="AY48" s="41" t="s">
        <v>80</v>
      </c>
      <c r="AZ48" s="41" t="s">
        <v>80</v>
      </c>
      <c r="BA48" s="41" t="s">
        <v>80</v>
      </c>
      <c r="BB48" s="41" t="s">
        <v>80</v>
      </c>
      <c r="BC48" s="41" t="s">
        <v>79</v>
      </c>
    </row>
    <row r="49" spans="1:55" s="46" customFormat="1" ht="30">
      <c r="A49" s="260">
        <v>41</v>
      </c>
      <c r="C49" s="61" t="s">
        <v>159</v>
      </c>
      <c r="D49" s="61" t="s">
        <v>290</v>
      </c>
      <c r="E49" s="61"/>
      <c r="F49" s="61"/>
      <c r="G49" s="61"/>
      <c r="H49" s="61" t="s">
        <v>161</v>
      </c>
      <c r="I49" s="61"/>
      <c r="J49" s="61"/>
      <c r="K49" s="61" t="s">
        <v>291</v>
      </c>
      <c r="L49" s="61" t="s">
        <v>292</v>
      </c>
      <c r="M49" s="61" t="s">
        <v>293</v>
      </c>
      <c r="N49" s="61" t="s">
        <v>294</v>
      </c>
      <c r="O49" s="163"/>
      <c r="P49" s="61">
        <v>200</v>
      </c>
      <c r="Q49" s="61" t="s">
        <v>79</v>
      </c>
      <c r="R49" s="61"/>
      <c r="S49" s="61"/>
      <c r="T49" s="61"/>
      <c r="U49" s="61"/>
      <c r="V49" s="61" t="s">
        <v>295</v>
      </c>
      <c r="W49" s="61" t="s">
        <v>208</v>
      </c>
      <c r="X49" s="61" t="s">
        <v>262</v>
      </c>
      <c r="Y49" s="61" t="s">
        <v>296</v>
      </c>
      <c r="Z49" s="61" t="s">
        <v>260</v>
      </c>
      <c r="AA49" s="61" t="s">
        <v>260</v>
      </c>
      <c r="AB49" s="61" t="s">
        <v>260</v>
      </c>
      <c r="AC49" s="61" t="s">
        <v>80</v>
      </c>
      <c r="AD49" s="61" t="s">
        <v>297</v>
      </c>
      <c r="AE49" s="61" t="s">
        <v>210</v>
      </c>
      <c r="AF49" s="61" t="s">
        <v>210</v>
      </c>
      <c r="AG49" s="61" t="s">
        <v>263</v>
      </c>
      <c r="AH49" s="61" t="s">
        <v>298</v>
      </c>
      <c r="AI49" s="63"/>
      <c r="AJ49" s="61" t="s">
        <v>299</v>
      </c>
      <c r="AK49" s="61"/>
      <c r="AL49" s="61"/>
      <c r="AM49" s="61"/>
      <c r="AN49" s="63"/>
      <c r="AO49" s="61" t="s">
        <v>266</v>
      </c>
      <c r="AP49" s="61"/>
      <c r="AQ49" s="61"/>
      <c r="AR49" s="65"/>
      <c r="AS49" s="65"/>
      <c r="AT49" s="65"/>
      <c r="AU49" s="66"/>
      <c r="AV49" s="67"/>
      <c r="AW49" s="41" t="s">
        <v>79</v>
      </c>
      <c r="AX49" s="41" t="s">
        <v>79</v>
      </c>
      <c r="AY49" s="41" t="s">
        <v>80</v>
      </c>
      <c r="AZ49" s="41" t="s">
        <v>80</v>
      </c>
      <c r="BA49" s="41" t="s">
        <v>80</v>
      </c>
      <c r="BB49" s="41" t="s">
        <v>80</v>
      </c>
      <c r="BC49" s="41" t="s">
        <v>79</v>
      </c>
    </row>
    <row r="50" spans="1:55" s="46" customFormat="1" ht="30">
      <c r="A50" s="260">
        <v>42</v>
      </c>
      <c r="C50" s="61" t="s">
        <v>159</v>
      </c>
      <c r="D50" s="61" t="s">
        <v>300</v>
      </c>
      <c r="E50" s="61"/>
      <c r="F50" s="61"/>
      <c r="G50" s="61"/>
      <c r="H50" s="61" t="s">
        <v>161</v>
      </c>
      <c r="I50" s="61"/>
      <c r="J50" s="61"/>
      <c r="K50" s="61" t="s">
        <v>301</v>
      </c>
      <c r="L50" s="61" t="s">
        <v>302</v>
      </c>
      <c r="M50" s="61" t="s">
        <v>301</v>
      </c>
      <c r="N50" s="61" t="s">
        <v>303</v>
      </c>
      <c r="O50" s="163"/>
      <c r="P50" s="61">
        <v>86</v>
      </c>
      <c r="Q50" s="61" t="s">
        <v>79</v>
      </c>
      <c r="R50" s="61"/>
      <c r="S50" s="61"/>
      <c r="T50" s="61"/>
      <c r="U50" s="61"/>
      <c r="V50" s="61" t="s">
        <v>304</v>
      </c>
      <c r="W50" s="61" t="s">
        <v>208</v>
      </c>
      <c r="X50" s="61" t="s">
        <v>262</v>
      </c>
      <c r="Y50" s="61" t="s">
        <v>296</v>
      </c>
      <c r="Z50" s="61" t="s">
        <v>260</v>
      </c>
      <c r="AA50" s="61" t="s">
        <v>260</v>
      </c>
      <c r="AB50" s="61" t="s">
        <v>260</v>
      </c>
      <c r="AC50" s="61" t="s">
        <v>80</v>
      </c>
      <c r="AD50" s="61" t="s">
        <v>297</v>
      </c>
      <c r="AE50" s="61" t="s">
        <v>210</v>
      </c>
      <c r="AF50" s="61" t="s">
        <v>210</v>
      </c>
      <c r="AG50" s="61" t="s">
        <v>263</v>
      </c>
      <c r="AH50" s="61" t="s">
        <v>298</v>
      </c>
      <c r="AI50" s="63"/>
      <c r="AJ50" s="61" t="s">
        <v>299</v>
      </c>
      <c r="AK50" s="61"/>
      <c r="AL50" s="61"/>
      <c r="AM50" s="61"/>
      <c r="AN50" s="63"/>
      <c r="AO50" s="61" t="s">
        <v>266</v>
      </c>
      <c r="AP50" s="61"/>
      <c r="AQ50" s="61"/>
      <c r="AR50" s="65"/>
      <c r="AS50" s="65"/>
      <c r="AT50" s="65"/>
      <c r="AU50" s="66"/>
      <c r="AV50" s="67"/>
      <c r="AW50" s="41" t="s">
        <v>79</v>
      </c>
      <c r="AX50" s="41" t="s">
        <v>79</v>
      </c>
      <c r="AY50" s="41" t="s">
        <v>80</v>
      </c>
      <c r="AZ50" s="41" t="s">
        <v>80</v>
      </c>
      <c r="BA50" s="41" t="s">
        <v>80</v>
      </c>
      <c r="BB50" s="41" t="s">
        <v>80</v>
      </c>
      <c r="BC50" s="41" t="s">
        <v>79</v>
      </c>
    </row>
    <row r="51" spans="1:55" s="46" customFormat="1" ht="30">
      <c r="A51" s="260">
        <v>43</v>
      </c>
      <c r="C51" s="61" t="s">
        <v>159</v>
      </c>
      <c r="D51" s="61" t="s">
        <v>305</v>
      </c>
      <c r="E51" s="61"/>
      <c r="F51" s="61"/>
      <c r="G51" s="61"/>
      <c r="H51" s="61" t="s">
        <v>161</v>
      </c>
      <c r="I51" s="61"/>
      <c r="J51" s="61"/>
      <c r="K51" s="61" t="s">
        <v>306</v>
      </c>
      <c r="L51" s="61" t="s">
        <v>307</v>
      </c>
      <c r="M51" s="61" t="s">
        <v>306</v>
      </c>
      <c r="N51" s="61" t="s">
        <v>308</v>
      </c>
      <c r="O51" s="163"/>
      <c r="P51" s="61">
        <v>236</v>
      </c>
      <c r="Q51" s="61" t="s">
        <v>79</v>
      </c>
      <c r="R51" s="61"/>
      <c r="S51" s="61"/>
      <c r="T51" s="61"/>
      <c r="U51" s="61"/>
      <c r="V51" s="61" t="s">
        <v>309</v>
      </c>
      <c r="W51" s="61" t="s">
        <v>208</v>
      </c>
      <c r="X51" s="61" t="s">
        <v>262</v>
      </c>
      <c r="Y51" s="61" t="s">
        <v>296</v>
      </c>
      <c r="Z51" s="61" t="s">
        <v>260</v>
      </c>
      <c r="AA51" s="61" t="s">
        <v>260</v>
      </c>
      <c r="AB51" s="61" t="s">
        <v>260</v>
      </c>
      <c r="AC51" s="61" t="s">
        <v>80</v>
      </c>
      <c r="AD51" s="61" t="s">
        <v>297</v>
      </c>
      <c r="AE51" s="61" t="s">
        <v>210</v>
      </c>
      <c r="AF51" s="61" t="s">
        <v>210</v>
      </c>
      <c r="AG51" s="61" t="s">
        <v>263</v>
      </c>
      <c r="AH51" s="61" t="s">
        <v>298</v>
      </c>
      <c r="AI51" s="63"/>
      <c r="AJ51" s="61" t="s">
        <v>299</v>
      </c>
      <c r="AK51" s="61"/>
      <c r="AL51" s="61"/>
      <c r="AM51" s="61"/>
      <c r="AN51" s="63"/>
      <c r="AO51" s="61" t="s">
        <v>266</v>
      </c>
      <c r="AP51" s="61"/>
      <c r="AQ51" s="61"/>
      <c r="AR51" s="65"/>
      <c r="AS51" s="65"/>
      <c r="AT51" s="65"/>
      <c r="AU51" s="66"/>
      <c r="AV51" s="67"/>
      <c r="AW51" s="41" t="s">
        <v>79</v>
      </c>
      <c r="AX51" s="41" t="s">
        <v>79</v>
      </c>
      <c r="AY51" s="41" t="s">
        <v>80</v>
      </c>
      <c r="AZ51" s="41" t="s">
        <v>80</v>
      </c>
      <c r="BA51" s="41" t="s">
        <v>80</v>
      </c>
      <c r="BB51" s="41" t="s">
        <v>80</v>
      </c>
      <c r="BC51" s="41" t="s">
        <v>79</v>
      </c>
    </row>
    <row r="52" spans="1:55" s="46" customFormat="1" ht="30">
      <c r="A52" s="255">
        <v>44</v>
      </c>
      <c r="C52" s="61" t="s">
        <v>159</v>
      </c>
      <c r="D52" s="61" t="s">
        <v>310</v>
      </c>
      <c r="E52" s="61"/>
      <c r="F52" s="61"/>
      <c r="G52" s="61"/>
      <c r="H52" s="61" t="s">
        <v>161</v>
      </c>
      <c r="I52" s="61"/>
      <c r="J52" s="61"/>
      <c r="K52" s="61" t="s">
        <v>311</v>
      </c>
      <c r="L52" s="61" t="s">
        <v>312</v>
      </c>
      <c r="M52" s="61" t="s">
        <v>311</v>
      </c>
      <c r="N52" s="61" t="s">
        <v>313</v>
      </c>
      <c r="O52" s="163"/>
      <c r="P52" s="61">
        <v>126</v>
      </c>
      <c r="Q52" s="61" t="s">
        <v>79</v>
      </c>
      <c r="R52" s="61"/>
      <c r="S52" s="61"/>
      <c r="T52" s="61"/>
      <c r="U52" s="61"/>
      <c r="V52" s="61" t="s">
        <v>314</v>
      </c>
      <c r="W52" s="61" t="s">
        <v>208</v>
      </c>
      <c r="X52" s="61" t="s">
        <v>262</v>
      </c>
      <c r="Y52" s="61" t="s">
        <v>296</v>
      </c>
      <c r="Z52" s="61" t="s">
        <v>260</v>
      </c>
      <c r="AA52" s="61" t="s">
        <v>260</v>
      </c>
      <c r="AB52" s="61" t="s">
        <v>260</v>
      </c>
      <c r="AC52" s="61" t="s">
        <v>80</v>
      </c>
      <c r="AD52" s="61" t="s">
        <v>297</v>
      </c>
      <c r="AE52" s="61" t="s">
        <v>210</v>
      </c>
      <c r="AF52" s="61" t="s">
        <v>210</v>
      </c>
      <c r="AG52" s="61" t="s">
        <v>263</v>
      </c>
      <c r="AH52" s="61" t="s">
        <v>298</v>
      </c>
      <c r="AI52" s="63"/>
      <c r="AJ52" s="61" t="s">
        <v>299</v>
      </c>
      <c r="AK52" s="61"/>
      <c r="AL52" s="61"/>
      <c r="AM52" s="61"/>
      <c r="AN52" s="63"/>
      <c r="AO52" s="61" t="s">
        <v>266</v>
      </c>
      <c r="AP52" s="61"/>
      <c r="AQ52" s="61"/>
      <c r="AR52" s="65"/>
      <c r="AS52" s="65"/>
      <c r="AT52" s="65"/>
      <c r="AU52" s="66"/>
      <c r="AV52" s="67"/>
      <c r="AW52" s="41" t="s">
        <v>79</v>
      </c>
      <c r="AX52" s="41" t="s">
        <v>79</v>
      </c>
      <c r="AY52" s="41" t="s">
        <v>80</v>
      </c>
      <c r="AZ52" s="41" t="s">
        <v>80</v>
      </c>
      <c r="BA52" s="41" t="s">
        <v>80</v>
      </c>
      <c r="BB52" s="41" t="s">
        <v>80</v>
      </c>
      <c r="BC52" s="41" t="s">
        <v>79</v>
      </c>
    </row>
    <row r="53" spans="1:55" s="46" customFormat="1" ht="30">
      <c r="A53" s="260">
        <v>45</v>
      </c>
      <c r="C53" s="61" t="s">
        <v>159</v>
      </c>
      <c r="D53" s="61" t="s">
        <v>315</v>
      </c>
      <c r="E53" s="61"/>
      <c r="F53" s="61"/>
      <c r="G53" s="61"/>
      <c r="H53" s="61" t="s">
        <v>161</v>
      </c>
      <c r="I53" s="61"/>
      <c r="J53" s="61"/>
      <c r="K53" s="61" t="s">
        <v>316</v>
      </c>
      <c r="L53" s="61" t="s">
        <v>317</v>
      </c>
      <c r="M53" s="61" t="s">
        <v>316</v>
      </c>
      <c r="N53" s="61" t="s">
        <v>318</v>
      </c>
      <c r="O53" s="163"/>
      <c r="P53" s="61">
        <v>629</v>
      </c>
      <c r="Q53" s="61" t="s">
        <v>79</v>
      </c>
      <c r="R53" s="61"/>
      <c r="S53" s="61"/>
      <c r="T53" s="61"/>
      <c r="U53" s="61"/>
      <c r="V53" s="61" t="s">
        <v>319</v>
      </c>
      <c r="W53" s="61" t="s">
        <v>208</v>
      </c>
      <c r="X53" s="61" t="s">
        <v>262</v>
      </c>
      <c r="Y53" s="61" t="s">
        <v>296</v>
      </c>
      <c r="Z53" s="61" t="s">
        <v>260</v>
      </c>
      <c r="AA53" s="61" t="s">
        <v>260</v>
      </c>
      <c r="AB53" s="61" t="s">
        <v>260</v>
      </c>
      <c r="AC53" s="61" t="s">
        <v>80</v>
      </c>
      <c r="AD53" s="61" t="s">
        <v>297</v>
      </c>
      <c r="AE53" s="61" t="s">
        <v>210</v>
      </c>
      <c r="AF53" s="61" t="s">
        <v>210</v>
      </c>
      <c r="AG53" s="61" t="s">
        <v>263</v>
      </c>
      <c r="AH53" s="61" t="s">
        <v>298</v>
      </c>
      <c r="AI53" s="63"/>
      <c r="AJ53" s="61" t="s">
        <v>299</v>
      </c>
      <c r="AK53" s="61"/>
      <c r="AL53" s="61"/>
      <c r="AM53" s="61"/>
      <c r="AN53" s="63"/>
      <c r="AO53" s="61" t="s">
        <v>266</v>
      </c>
      <c r="AP53" s="61"/>
      <c r="AQ53" s="61"/>
      <c r="AR53" s="65"/>
      <c r="AS53" s="65"/>
      <c r="AT53" s="65"/>
      <c r="AU53" s="66"/>
      <c r="AV53" s="67"/>
      <c r="AW53" s="41" t="s">
        <v>79</v>
      </c>
      <c r="AX53" s="41" t="s">
        <v>79</v>
      </c>
      <c r="AY53" s="41" t="s">
        <v>80</v>
      </c>
      <c r="AZ53" s="41" t="s">
        <v>80</v>
      </c>
      <c r="BA53" s="41" t="s">
        <v>80</v>
      </c>
      <c r="BB53" s="41" t="s">
        <v>80</v>
      </c>
      <c r="BC53" s="41" t="s">
        <v>79</v>
      </c>
    </row>
    <row r="54" spans="1:55" s="46" customFormat="1" ht="30">
      <c r="A54" s="260">
        <v>46</v>
      </c>
      <c r="C54" s="61" t="s">
        <v>159</v>
      </c>
      <c r="D54" s="61" t="s">
        <v>320</v>
      </c>
      <c r="E54" s="61"/>
      <c r="F54" s="61"/>
      <c r="G54" s="61"/>
      <c r="H54" s="61" t="s">
        <v>161</v>
      </c>
      <c r="I54" s="61"/>
      <c r="J54" s="61"/>
      <c r="K54" s="61" t="s">
        <v>321</v>
      </c>
      <c r="L54" s="61"/>
      <c r="M54" s="61" t="s">
        <v>320</v>
      </c>
      <c r="N54" s="61" t="s">
        <v>322</v>
      </c>
      <c r="O54" s="163"/>
      <c r="P54" s="61"/>
      <c r="Q54" s="61" t="s">
        <v>79</v>
      </c>
      <c r="R54" s="61"/>
      <c r="S54" s="61"/>
      <c r="T54" s="61"/>
      <c r="U54" s="61"/>
      <c r="V54" s="61" t="s">
        <v>323</v>
      </c>
      <c r="W54" s="61" t="s">
        <v>208</v>
      </c>
      <c r="X54" s="61" t="s">
        <v>262</v>
      </c>
      <c r="Y54" s="61" t="s">
        <v>296</v>
      </c>
      <c r="Z54" s="61" t="s">
        <v>260</v>
      </c>
      <c r="AA54" s="61" t="s">
        <v>260</v>
      </c>
      <c r="AB54" s="61" t="s">
        <v>260</v>
      </c>
      <c r="AC54" s="61" t="s">
        <v>79</v>
      </c>
      <c r="AD54" s="61" t="s">
        <v>79</v>
      </c>
      <c r="AE54" s="61" t="s">
        <v>79</v>
      </c>
      <c r="AF54" s="61" t="s">
        <v>79</v>
      </c>
      <c r="AG54" s="61" t="s">
        <v>260</v>
      </c>
      <c r="AH54" s="61" t="s">
        <v>324</v>
      </c>
      <c r="AI54" s="63"/>
      <c r="AJ54" s="61" t="s">
        <v>299</v>
      </c>
      <c r="AK54" s="61"/>
      <c r="AL54" s="61"/>
      <c r="AM54" s="61"/>
      <c r="AN54" s="63"/>
      <c r="AO54" s="61" t="s">
        <v>266</v>
      </c>
      <c r="AP54" s="61"/>
      <c r="AQ54" s="61"/>
      <c r="AR54" s="65"/>
      <c r="AS54" s="65"/>
      <c r="AT54" s="65"/>
      <c r="AU54" s="66"/>
      <c r="AV54" s="67"/>
      <c r="AW54" s="41" t="s">
        <v>79</v>
      </c>
      <c r="AX54" s="41" t="s">
        <v>79</v>
      </c>
      <c r="AY54" s="41" t="s">
        <v>80</v>
      </c>
      <c r="AZ54" s="41" t="s">
        <v>80</v>
      </c>
      <c r="BA54" s="41" t="s">
        <v>80</v>
      </c>
      <c r="BB54" s="41" t="s">
        <v>80</v>
      </c>
      <c r="BC54" s="41" t="s">
        <v>79</v>
      </c>
    </row>
    <row r="55" spans="1:55" s="46" customFormat="1" ht="45">
      <c r="A55" s="260">
        <v>47</v>
      </c>
      <c r="C55" s="61" t="s">
        <v>159</v>
      </c>
      <c r="D55" s="61" t="s">
        <v>325</v>
      </c>
      <c r="E55" s="61"/>
      <c r="F55" s="61"/>
      <c r="G55" s="61"/>
      <c r="H55" s="61" t="s">
        <v>161</v>
      </c>
      <c r="I55" s="61"/>
      <c r="J55" s="61"/>
      <c r="K55" s="61" t="s">
        <v>326</v>
      </c>
      <c r="L55" s="61" t="s">
        <v>326</v>
      </c>
      <c r="M55" s="61" t="s">
        <v>327</v>
      </c>
      <c r="N55" s="61" t="s">
        <v>328</v>
      </c>
      <c r="O55" s="163"/>
      <c r="P55" s="61"/>
      <c r="Q55" s="61" t="s">
        <v>79</v>
      </c>
      <c r="R55" s="61"/>
      <c r="S55" s="61"/>
      <c r="T55" s="61"/>
      <c r="U55" s="61"/>
      <c r="V55" s="61" t="s">
        <v>323</v>
      </c>
      <c r="W55" s="61" t="s">
        <v>208</v>
      </c>
      <c r="X55" s="61" t="s">
        <v>262</v>
      </c>
      <c r="Y55" s="61" t="s">
        <v>296</v>
      </c>
      <c r="Z55" s="61" t="s">
        <v>79</v>
      </c>
      <c r="AA55" s="61" t="s">
        <v>79</v>
      </c>
      <c r="AB55" s="61" t="s">
        <v>79</v>
      </c>
      <c r="AC55" s="61" t="s">
        <v>79</v>
      </c>
      <c r="AD55" s="61" t="s">
        <v>79</v>
      </c>
      <c r="AE55" s="61" t="s">
        <v>79</v>
      </c>
      <c r="AF55" s="61" t="s">
        <v>79</v>
      </c>
      <c r="AG55" s="61" t="s">
        <v>260</v>
      </c>
      <c r="AH55" s="61" t="s">
        <v>324</v>
      </c>
      <c r="AI55" s="63"/>
      <c r="AJ55" s="61" t="s">
        <v>299</v>
      </c>
      <c r="AK55" s="61"/>
      <c r="AL55" s="61"/>
      <c r="AM55" s="61"/>
      <c r="AN55" s="63"/>
      <c r="AO55" s="61" t="s">
        <v>266</v>
      </c>
      <c r="AP55" s="61"/>
      <c r="AQ55" s="61"/>
      <c r="AR55" s="65"/>
      <c r="AS55" s="65"/>
      <c r="AT55" s="65"/>
      <c r="AU55" s="66"/>
      <c r="AV55" s="67"/>
      <c r="AW55" s="41" t="s">
        <v>79</v>
      </c>
      <c r="AX55" s="41" t="s">
        <v>79</v>
      </c>
      <c r="AY55" s="41" t="s">
        <v>80</v>
      </c>
      <c r="AZ55" s="41" t="s">
        <v>80</v>
      </c>
      <c r="BA55" s="41" t="s">
        <v>80</v>
      </c>
      <c r="BB55" s="41" t="s">
        <v>80</v>
      </c>
      <c r="BC55" s="41" t="s">
        <v>79</v>
      </c>
    </row>
    <row r="56" spans="1:55" s="46" customFormat="1" ht="45">
      <c r="A56" s="260">
        <v>48</v>
      </c>
      <c r="C56" s="61" t="s">
        <v>329</v>
      </c>
      <c r="D56" s="61" t="s">
        <v>330</v>
      </c>
      <c r="E56" s="61"/>
      <c r="F56" s="61"/>
      <c r="G56" s="61"/>
      <c r="H56" s="61" t="s">
        <v>161</v>
      </c>
      <c r="I56" s="61"/>
      <c r="J56" s="61"/>
      <c r="K56" s="61" t="s">
        <v>331</v>
      </c>
      <c r="L56" s="61" t="s">
        <v>331</v>
      </c>
      <c r="M56" s="61" t="s">
        <v>332</v>
      </c>
      <c r="N56" s="61" t="s">
        <v>333</v>
      </c>
      <c r="O56" s="163"/>
      <c r="P56" s="61"/>
      <c r="Q56" s="61" t="s">
        <v>79</v>
      </c>
      <c r="R56" s="61"/>
      <c r="S56" s="61"/>
      <c r="T56" s="61"/>
      <c r="U56" s="61"/>
      <c r="V56" s="61" t="s">
        <v>323</v>
      </c>
      <c r="W56" s="61" t="s">
        <v>208</v>
      </c>
      <c r="X56" s="61" t="s">
        <v>262</v>
      </c>
      <c r="Y56" s="61" t="s">
        <v>296</v>
      </c>
      <c r="Z56" s="61" t="s">
        <v>79</v>
      </c>
      <c r="AA56" s="61" t="s">
        <v>79</v>
      </c>
      <c r="AB56" s="61" t="s">
        <v>79</v>
      </c>
      <c r="AC56" s="61" t="s">
        <v>79</v>
      </c>
      <c r="AD56" s="61" t="s">
        <v>79</v>
      </c>
      <c r="AE56" s="61" t="s">
        <v>79</v>
      </c>
      <c r="AF56" s="61" t="s">
        <v>79</v>
      </c>
      <c r="AG56" s="61" t="s">
        <v>260</v>
      </c>
      <c r="AH56" s="61" t="s">
        <v>324</v>
      </c>
      <c r="AI56" s="63"/>
      <c r="AJ56" s="61" t="s">
        <v>299</v>
      </c>
      <c r="AK56" s="61"/>
      <c r="AL56" s="61"/>
      <c r="AM56" s="61"/>
      <c r="AN56" s="63"/>
      <c r="AO56" s="61" t="s">
        <v>266</v>
      </c>
      <c r="AP56" s="61"/>
      <c r="AQ56" s="61"/>
      <c r="AR56" s="65"/>
      <c r="AS56" s="65"/>
      <c r="AT56" s="65"/>
      <c r="AU56" s="66"/>
      <c r="AV56" s="67"/>
      <c r="AW56" s="41" t="s">
        <v>79</v>
      </c>
      <c r="AX56" s="41" t="s">
        <v>79</v>
      </c>
      <c r="AY56" s="41" t="s">
        <v>80</v>
      </c>
      <c r="AZ56" s="41" t="s">
        <v>80</v>
      </c>
      <c r="BA56" s="41" t="s">
        <v>80</v>
      </c>
      <c r="BB56" s="41" t="s">
        <v>80</v>
      </c>
      <c r="BC56" s="41" t="s">
        <v>79</v>
      </c>
    </row>
    <row r="57" spans="1:55" s="46" customFormat="1" ht="255">
      <c r="A57" s="260">
        <v>49</v>
      </c>
      <c r="C57" s="79" t="s">
        <v>334</v>
      </c>
      <c r="D57" s="79" t="s">
        <v>335</v>
      </c>
      <c r="E57" s="79" t="s">
        <v>336</v>
      </c>
      <c r="F57" s="79"/>
      <c r="G57" s="79" t="s">
        <v>337</v>
      </c>
      <c r="H57" s="79" t="s">
        <v>338</v>
      </c>
      <c r="I57" s="79" t="s">
        <v>339</v>
      </c>
      <c r="J57" s="79"/>
      <c r="K57" s="79" t="s">
        <v>335</v>
      </c>
      <c r="L57" s="79" t="s">
        <v>336</v>
      </c>
      <c r="M57" s="79" t="s">
        <v>340</v>
      </c>
      <c r="N57" s="79" t="s">
        <v>341</v>
      </c>
      <c r="O57" s="164"/>
      <c r="P57" s="80" t="s">
        <v>342</v>
      </c>
      <c r="Q57" s="79" t="s">
        <v>343</v>
      </c>
      <c r="R57" s="79" t="s">
        <v>344</v>
      </c>
      <c r="S57" s="79" t="s">
        <v>344</v>
      </c>
      <c r="T57" s="79" t="s">
        <v>345</v>
      </c>
      <c r="U57" s="79" t="s">
        <v>346</v>
      </c>
      <c r="V57" s="81" t="s">
        <v>347</v>
      </c>
      <c r="W57" s="81" t="s">
        <v>347</v>
      </c>
      <c r="X57" s="81" t="s">
        <v>347</v>
      </c>
      <c r="Y57" s="81" t="s">
        <v>347</v>
      </c>
      <c r="Z57" s="81" t="s">
        <v>347</v>
      </c>
      <c r="AA57" s="82" t="s">
        <v>347</v>
      </c>
      <c r="AB57" s="81" t="s">
        <v>347</v>
      </c>
      <c r="AC57" s="81" t="s">
        <v>347</v>
      </c>
      <c r="AD57" s="81" t="s">
        <v>347</v>
      </c>
      <c r="AE57" s="81" t="s">
        <v>347</v>
      </c>
      <c r="AF57" s="81" t="s">
        <v>348</v>
      </c>
      <c r="AG57" s="81" t="s">
        <v>348</v>
      </c>
      <c r="AH57" s="81" t="s">
        <v>349</v>
      </c>
      <c r="AI57" s="7"/>
      <c r="AJ57" s="79" t="s">
        <v>350</v>
      </c>
      <c r="AK57" s="83"/>
      <c r="AL57" s="83"/>
      <c r="AM57" s="83"/>
      <c r="AN57" s="7"/>
      <c r="AO57" s="83" t="s">
        <v>351</v>
      </c>
      <c r="AP57" s="83" t="s">
        <v>352</v>
      </c>
      <c r="AQ57" s="83" t="s">
        <v>353</v>
      </c>
      <c r="AR57" s="83" t="s">
        <v>354</v>
      </c>
      <c r="AS57" s="84" t="s">
        <v>355</v>
      </c>
      <c r="AT57" s="83" t="s">
        <v>356</v>
      </c>
      <c r="AU57" s="83" t="s">
        <v>357</v>
      </c>
      <c r="AV57" s="83">
        <v>842083524</v>
      </c>
      <c r="AW57" s="41" t="s">
        <v>88</v>
      </c>
      <c r="AX57" s="41" t="s">
        <v>88</v>
      </c>
      <c r="AY57" s="41" t="s">
        <v>80</v>
      </c>
      <c r="AZ57" s="41" t="s">
        <v>79</v>
      </c>
      <c r="BA57" s="41" t="s">
        <v>79</v>
      </c>
      <c r="BB57" s="41" t="s">
        <v>80</v>
      </c>
      <c r="BC57" s="41" t="s">
        <v>80</v>
      </c>
    </row>
    <row r="58" spans="1:55" s="46" customFormat="1" ht="229.5">
      <c r="A58" s="260">
        <v>50</v>
      </c>
      <c r="C58" s="22" t="s">
        <v>358</v>
      </c>
      <c r="D58" s="22" t="s">
        <v>359</v>
      </c>
      <c r="E58" s="22" t="s">
        <v>360</v>
      </c>
      <c r="F58" s="22"/>
      <c r="G58" s="22" t="s">
        <v>337</v>
      </c>
      <c r="H58" s="79" t="s">
        <v>361</v>
      </c>
      <c r="I58" s="79" t="s">
        <v>339</v>
      </c>
      <c r="J58" s="22"/>
      <c r="K58" s="22" t="s">
        <v>359</v>
      </c>
      <c r="L58" s="22" t="s">
        <v>360</v>
      </c>
      <c r="M58" s="22" t="s">
        <v>362</v>
      </c>
      <c r="N58" s="22"/>
      <c r="O58" s="135"/>
      <c r="P58" s="22"/>
      <c r="Q58" s="22"/>
      <c r="R58" s="22"/>
      <c r="S58" s="22"/>
      <c r="T58" s="22"/>
      <c r="U58" s="22"/>
      <c r="V58" s="85" t="s">
        <v>347</v>
      </c>
      <c r="W58" s="85" t="s">
        <v>347</v>
      </c>
      <c r="X58" s="85" t="s">
        <v>347</v>
      </c>
      <c r="Y58" s="85" t="s">
        <v>347</v>
      </c>
      <c r="Z58" s="85" t="s">
        <v>348</v>
      </c>
      <c r="AA58" s="82" t="s">
        <v>348</v>
      </c>
      <c r="AB58" s="85" t="s">
        <v>348</v>
      </c>
      <c r="AC58" s="85" t="s">
        <v>348</v>
      </c>
      <c r="AD58" s="85" t="s">
        <v>348</v>
      </c>
      <c r="AE58" s="85" t="s">
        <v>347</v>
      </c>
      <c r="AF58" s="85" t="s">
        <v>349</v>
      </c>
      <c r="AG58" s="85" t="s">
        <v>349</v>
      </c>
      <c r="AH58" s="85" t="s">
        <v>349</v>
      </c>
      <c r="AI58" s="29"/>
      <c r="AJ58" s="22" t="s">
        <v>363</v>
      </c>
      <c r="AK58" s="22"/>
      <c r="AL58" s="22"/>
      <c r="AM58" s="22"/>
      <c r="AN58" s="29"/>
      <c r="AO58" s="22"/>
      <c r="AP58" s="83" t="s">
        <v>352</v>
      </c>
      <c r="AQ58" s="22" t="s">
        <v>364</v>
      </c>
      <c r="AR58" s="22" t="s">
        <v>365</v>
      </c>
      <c r="AS58" s="86" t="s">
        <v>366</v>
      </c>
      <c r="AT58" s="83" t="s">
        <v>356</v>
      </c>
      <c r="AU58" s="22"/>
      <c r="AV58" s="22"/>
      <c r="AW58" s="41" t="s">
        <v>88</v>
      </c>
      <c r="AX58" s="41" t="s">
        <v>88</v>
      </c>
      <c r="AY58" s="41" t="s">
        <v>80</v>
      </c>
      <c r="AZ58" s="41" t="s">
        <v>79</v>
      </c>
      <c r="BA58" s="41" t="s">
        <v>79</v>
      </c>
      <c r="BB58" s="41" t="s">
        <v>80</v>
      </c>
      <c r="BC58" s="41" t="s">
        <v>80</v>
      </c>
    </row>
    <row r="59" spans="1:55" s="46" customFormat="1" ht="153">
      <c r="A59" s="260">
        <v>51</v>
      </c>
      <c r="B59" s="211">
        <v>27</v>
      </c>
      <c r="C59" s="173" t="str">
        <f>VLOOKUP($B$59,'Catalytic Projects'!$A$9:$BC$35,COLUMN(C1),FALSE)</f>
        <v>Three Anchor Bay </v>
      </c>
      <c r="D59" s="173" t="str">
        <f>VLOOKUP($B$59,'Catalytic Projects'!$A$9:$BC$35,COLUMN(D1),FALSE)</f>
        <v>Three Anchor Bay Precinct redevelopment </v>
      </c>
      <c r="E59" s="173" t="str">
        <f>VLOOKUP($B$59,'Catalytic Projects'!$A$9:$BC$35,COLUMN(E1),FALSE)</f>
        <v>Mixed use development and upgrading of Council facilities.Land-use procedure and sale and lease of appropriately municipal land to private sector.</v>
      </c>
      <c r="F59" s="173">
        <f>VLOOKUP($B$59,'Catalytic Projects'!$A$9:$BC$35,COLUMN(F1),FALSE)</f>
        <v>0</v>
      </c>
      <c r="G59" s="173" t="str">
        <f>VLOOKUP($B$59,'Catalytic Projects'!$A$9:$BC$35,COLUMN(G1),FALSE)</f>
        <v>IDP Focus Area 1- Opportunity City </v>
      </c>
      <c r="H59" s="173" t="str">
        <f>VLOOKUP($B$59,'Catalytic Projects'!$A$9:$BC$35,COLUMN(H1),FALSE)</f>
        <v>Effective utilisation of underutilised Council land and facilities to stimulate further growth and investment, leverage economic growth, generate income and to create employment opportunities as well as to improve and upgrade Council and facilities.</v>
      </c>
      <c r="I59" s="173" t="str">
        <f>VLOOKUP($B$59,'Catalytic Projects'!$A$9:$BC$35,COLUMN(I1),FALSE)</f>
        <v>Create mixed-use development opportunities in property market </v>
      </c>
      <c r="J59" s="173">
        <f>VLOOKUP($B$59,'Catalytic Projects'!$A$9:$BC$35,COLUMN(J1),FALSE)</f>
        <v>0</v>
      </c>
      <c r="K59" s="173" t="str">
        <f>VLOOKUP($B$59,'Catalytic Projects'!$A$9:$BC$35,COLUMN(K1),FALSE)</f>
        <v>Three Anchor Bay Precinct redevelopment </v>
      </c>
      <c r="L59" s="173" t="str">
        <f>VLOOKUP($B$59,'Catalytic Projects'!$A$9:$BC$35,COLUMN(L1),FALSE)</f>
        <v>Mixed use development and upgrading of Council facilities.Land-use procedure and sale and lease of appropriately municipal land to private sector.</v>
      </c>
      <c r="M59" s="173" t="str">
        <f>VLOOKUP($B$59,'Catalytic Projects'!$A$9:$BC$35,COLUMN(M1),FALSE)</f>
        <v>Portion of Erf 1056, Green Point </v>
      </c>
      <c r="N59" s="173">
        <f>VLOOKUP($B$59,'Catalytic Projects'!$A$9:$BC$35,COLUMN(N1),FALSE)</f>
        <v>0</v>
      </c>
      <c r="O59" s="173">
        <f>VLOOKUP($B$59,'Catalytic Projects'!$A$9:$BC$35,COLUMN(O1),FALSE)</f>
        <v>250000</v>
      </c>
      <c r="P59" s="173">
        <f>VLOOKUP($B$59,'Catalytic Projects'!$A$9:$BC$35,COLUMN(P1),FALSE)</f>
        <v>0</v>
      </c>
      <c r="Q59" s="173">
        <f>VLOOKUP($B$59,'Catalytic Projects'!$A$9:$BC$35,COLUMN(Q1),FALSE)</f>
        <v>0</v>
      </c>
      <c r="R59" s="173">
        <f>VLOOKUP($B$59,'Catalytic Projects'!$A$9:$BC$35,COLUMN(R1),FALSE)</f>
        <v>0</v>
      </c>
      <c r="S59" s="173">
        <f>VLOOKUP($B$59,'Catalytic Projects'!$A$9:$BC$35,COLUMN(S1),FALSE)</f>
        <v>0</v>
      </c>
      <c r="T59" s="173">
        <f>VLOOKUP($B$59,'Catalytic Projects'!$A$9:$BC$35,COLUMN(T1),FALSE)</f>
        <v>0</v>
      </c>
      <c r="U59" s="173">
        <f>VLOOKUP($B$59,'Catalytic Projects'!$A$9:$BC$35,COLUMN(U1),FALSE)</f>
        <v>0</v>
      </c>
      <c r="V59" s="173" t="str">
        <f>VLOOKUP($B$59,'Catalytic Projects'!$A$9:$BC$35,COLUMN(V1),FALSE)</f>
        <v>Yes</v>
      </c>
      <c r="W59" s="173" t="str">
        <f>VLOOKUP($B$59,'Catalytic Projects'!$A$9:$BC$35,COLUMN(W1),FALSE)</f>
        <v>Yes</v>
      </c>
      <c r="X59" s="173" t="str">
        <f>VLOOKUP($B$59,'Catalytic Projects'!$A$9:$BC$35,COLUMN(X1),FALSE)</f>
        <v>Yes</v>
      </c>
      <c r="Y59" s="173" t="str">
        <f>VLOOKUP($B$59,'Catalytic Projects'!$A$9:$BC$35,COLUMN(Y1),FALSE)</f>
        <v>Yes</v>
      </c>
      <c r="Z59" s="173" t="str">
        <f>VLOOKUP($B$59,'Catalytic Projects'!$A$9:$BC$35,COLUMN(Z1),FALSE)</f>
        <v>N</v>
      </c>
      <c r="AA59" s="173" t="str">
        <f>VLOOKUP($B$59,'Catalytic Projects'!$A$9:$BC$35,COLUMN(AA1),FALSE)</f>
        <v>N</v>
      </c>
      <c r="AB59" s="173" t="str">
        <f>VLOOKUP($B$59,'Catalytic Projects'!$A$9:$BC$35,COLUMN(AB1),FALSE)</f>
        <v>N</v>
      </c>
      <c r="AC59" s="173" t="str">
        <f>VLOOKUP($B$59,'Catalytic Projects'!$A$9:$BC$35,COLUMN(AC1),FALSE)</f>
        <v>N</v>
      </c>
      <c r="AD59" s="173" t="str">
        <f>VLOOKUP($B$59,'Catalytic Projects'!$A$9:$BC$35,COLUMN(AD1),FALSE)</f>
        <v>N</v>
      </c>
      <c r="AE59" s="173" t="str">
        <f>VLOOKUP($B$59,'Catalytic Projects'!$A$9:$BC$35,COLUMN(AE1),FALSE)</f>
        <v>N</v>
      </c>
      <c r="AF59" s="173" t="str">
        <f>VLOOKUP($B$59,'Catalytic Projects'!$A$9:$BC$35,COLUMN(AF1),FALSE)</f>
        <v>N</v>
      </c>
      <c r="AG59" s="173" t="str">
        <f>VLOOKUP($B$59,'Catalytic Projects'!$A$9:$BC$35,COLUMN(AG1),FALSE)</f>
        <v>N</v>
      </c>
      <c r="AH59" s="173" t="str">
        <f>VLOOKUP($B$59,'Catalytic Projects'!$A$9:$BC$35,COLUMN(AH1),FALSE)</f>
        <v>N</v>
      </c>
      <c r="AI59" s="173">
        <f>VLOOKUP($B$59,'Catalytic Projects'!$A$9:$BC$35,COLUMN(AI1),FALSE)</f>
        <v>4</v>
      </c>
      <c r="AJ59" s="173" t="str">
        <f>VLOOKUP($B$59,'Catalytic Projects'!$A$9:$BC$35,COLUMN(AJ1),FALSE)</f>
        <v>(1) Historical public interest and objections.</v>
      </c>
      <c r="AK59" s="173">
        <f>VLOOKUP($B$59,'Catalytic Projects'!$A$9:$BC$35,COLUMN(AK1),FALSE)</f>
        <v>0</v>
      </c>
      <c r="AL59" s="173">
        <f>VLOOKUP($B$59,'Catalytic Projects'!$A$9:$BC$35,COLUMN(AL1),FALSE)</f>
        <v>0</v>
      </c>
      <c r="AM59" s="173">
        <f>VLOOKUP($B$59,'Catalytic Projects'!$A$9:$BC$35,COLUMN(AM1),FALSE)</f>
        <v>0</v>
      </c>
      <c r="AN59" s="173">
        <f>VLOOKUP($B$59,'Catalytic Projects'!$A$9:$BC$35,COLUMN(AN1),FALSE)</f>
        <v>0</v>
      </c>
      <c r="AO59" s="173">
        <f>VLOOKUP($B$59,'Catalytic Projects'!$A$9:$BC$35,COLUMN(AO1),FALSE)</f>
        <v>0</v>
      </c>
      <c r="AP59" s="173" t="str">
        <f>VLOOKUP($B$59,'Catalytic Projects'!$A$9:$BC$35,COLUMN(AP1),FALSE)</f>
        <v>Property Management </v>
      </c>
      <c r="AQ59" s="173" t="str">
        <f>VLOOKUP($B$59,'Catalytic Projects'!$A$9:$BC$35,COLUMN(AQ1),FALSE)</f>
        <v>David Marais</v>
      </c>
      <c r="AR59" s="173" t="str">
        <f>VLOOKUP($B$59,'Catalytic Projects'!$A$9:$BC$35,COLUMN(AR1),FALSE)</f>
        <v>Head: Development &amp; Facilitation </v>
      </c>
      <c r="AS59" s="173">
        <f>VLOOKUP($B$59,'Catalytic Projects'!$A$9:$BC$35,COLUMN(AS1),FALSE)</f>
        <v>0</v>
      </c>
      <c r="AT59" s="173" t="str">
        <f>VLOOKUP($B$59,'Catalytic Projects'!$A$9:$BC$35,COLUMN(AT1),FALSE)</f>
        <v>Civic Centre, 13th Floor, Heerengrach Blvd., Cape Town</v>
      </c>
      <c r="AU59" s="173">
        <f>VLOOKUP($B$59,'Catalytic Projects'!$A$9:$BC$35,COLUMN(AU1),FALSE)</f>
        <v>0</v>
      </c>
      <c r="AV59" s="173">
        <f>VLOOKUP($B$59,'Catalytic Projects'!$A$9:$BC$35,COLUMN(AV1),FALSE)</f>
        <v>0</v>
      </c>
      <c r="AW59" s="173" t="str">
        <f>VLOOKUP($B$59,'Catalytic Projects'!$A$9:$BC$35,COLUMN(AW1),FALSE)</f>
        <v>Somewhat</v>
      </c>
      <c r="AX59" s="173" t="str">
        <f>VLOOKUP($B$59,'Catalytic Projects'!$A$9:$BC$35,COLUMN(AX1),FALSE)</f>
        <v>Somewhat</v>
      </c>
      <c r="AY59" s="173" t="str">
        <f>VLOOKUP($B$59,'Catalytic Projects'!$A$9:$BC$35,COLUMN(AY1),FALSE)</f>
        <v>Yes</v>
      </c>
      <c r="AZ59" s="173" t="str">
        <f>VLOOKUP($B$59,'Catalytic Projects'!$A$9:$BC$35,COLUMN(AZ1),FALSE)</f>
        <v>No</v>
      </c>
      <c r="BA59" s="173" t="str">
        <f>VLOOKUP($B$59,'Catalytic Projects'!$A$9:$BC$35,COLUMN(BA1),FALSE)</f>
        <v>No</v>
      </c>
      <c r="BB59" s="173" t="str">
        <f>VLOOKUP($B$59,'Catalytic Projects'!$A$9:$BC$35,COLUMN(BB1),FALSE)</f>
        <v>Yes</v>
      </c>
      <c r="BC59" s="173" t="str">
        <f>VLOOKUP($B$59,'Catalytic Projects'!$A$9:$BC$35,COLUMN(BC1),FALSE)</f>
        <v>Yes</v>
      </c>
    </row>
    <row r="60" spans="1:55" s="208" customFormat="1" ht="165.75">
      <c r="A60" s="261">
        <v>52</v>
      </c>
      <c r="B60" s="207">
        <v>4</v>
      </c>
      <c r="C60" s="173" t="str">
        <f>VLOOKUP($B$60,'Catalytic Projects'!$A$9:$BS$34,COLUMN(C1),FALSE)</f>
        <v>Ebenezer, Cape Town </v>
      </c>
      <c r="D60" s="173" t="str">
        <f>VLOOKUP($B$60,'Catalytic Projects'!$A$9:$BS$34,COLUMN(D1),FALSE)</f>
        <v>Ebenezer depot redevelopment </v>
      </c>
      <c r="E60" s="173" t="str">
        <f>VLOOKUP($B$60,'Catalytic Projects'!$A$9:$BS$34,COLUMN(E1),FALSE)</f>
        <v>Mixed use with predominately residential development and relocation of City depot. Land-use procedure and sale and lease of appropriately municipal land to private sector. </v>
      </c>
      <c r="F60" s="173">
        <f>VLOOKUP($B$60,'Catalytic Projects'!$A$9:$BS$34,COLUMN(F1),FALSE)</f>
        <v>0</v>
      </c>
      <c r="G60" s="173" t="str">
        <f>VLOOKUP($B$60,'Catalytic Projects'!$A$9:$BS$34,COLUMN(G1),FALSE)</f>
        <v>IDP Focus Area 1- Opportunity City </v>
      </c>
      <c r="H60" s="173" t="str">
        <f>VLOOKUP($B$60,'Catalytic Projects'!$A$9:$BS$34,COLUMN(H1),FALSE)</f>
        <v>Effective utilisation of underutilised Council land and facilities to stimulate further growth and investment, leverage economic growth, generate income and to create employment opportunities as well as to improve and upgrade Council and facilities.</v>
      </c>
      <c r="I60" s="173" t="str">
        <f>VLOOKUP($B$60,'Catalytic Projects'!$A$9:$BS$34,COLUMN(I1),FALSE)</f>
        <v>Create mixed-use development opportunities in property market </v>
      </c>
      <c r="J60" s="173">
        <f>VLOOKUP($B$60,'Catalytic Projects'!$A$9:$BS$34,COLUMN(J1),FALSE)</f>
        <v>0</v>
      </c>
      <c r="K60" s="173" t="str">
        <f>VLOOKUP($B$60,'Catalytic Projects'!$A$9:$BS$34,COLUMN(K1),FALSE)</f>
        <v>Ebenezer depot redevelopment </v>
      </c>
      <c r="L60" s="173" t="str">
        <f>VLOOKUP($B$60,'Catalytic Projects'!$A$9:$BS$34,COLUMN(L1),FALSE)</f>
        <v>Mixed use with predominately residential development and relocation of City depot. Land-use procedure and sale and lease of appropriately municipal land to private sector. </v>
      </c>
      <c r="M60" s="173" t="str">
        <f>VLOOKUP($B$60,'Catalytic Projects'!$A$9:$BS$34,COLUMN(M1),FALSE)</f>
        <v>Portion of Erf 1056, Green Point including Erven 17, 31, 32, 33RE, 34, 35RE, 37 -39. </v>
      </c>
      <c r="N60" s="173" t="str">
        <f>VLOOKUP($B$60,'Catalytic Projects'!$A$9:$BS$34,COLUMN(N1),FALSE)</f>
        <v>Information  not available</v>
      </c>
      <c r="O60" s="173">
        <f>VLOOKUP($B$60,'Catalytic Projects'!$A$9:$BS$34,COLUMN(O1),FALSE)</f>
        <v>20500</v>
      </c>
      <c r="P60" s="173">
        <f>VLOOKUP($B$60,'Catalytic Projects'!$A$9:$BS$34,COLUMN(P1),FALSE)</f>
        <v>0</v>
      </c>
      <c r="Q60" s="173">
        <f>VLOOKUP($B$60,'Catalytic Projects'!$A$9:$BS$34,COLUMN(Q1),FALSE)</f>
        <v>0</v>
      </c>
      <c r="R60" s="173">
        <f>VLOOKUP($B$60,'Catalytic Projects'!$A$9:$BS$34,COLUMN(R1),FALSE)</f>
        <v>0</v>
      </c>
      <c r="S60" s="173">
        <f>VLOOKUP($B$60,'Catalytic Projects'!$A$9:$BS$34,COLUMN(S1),FALSE)</f>
        <v>0</v>
      </c>
      <c r="T60" s="173">
        <f>VLOOKUP($B$60,'Catalytic Projects'!$A$9:$BS$34,COLUMN(T1),FALSE)</f>
        <v>0</v>
      </c>
      <c r="U60" s="173">
        <f>VLOOKUP($B$60,'Catalytic Projects'!$A$9:$BS$34,COLUMN(U1),FALSE)</f>
        <v>0</v>
      </c>
      <c r="V60" s="173" t="str">
        <f>VLOOKUP($B$60,'Catalytic Projects'!$A$9:$BS$34,COLUMN(V1),FALSE)</f>
        <v>Yes</v>
      </c>
      <c r="W60" s="173" t="str">
        <f>VLOOKUP($B$60,'Catalytic Projects'!$A$9:$BS$34,COLUMN(W1),FALSE)</f>
        <v>Yes</v>
      </c>
      <c r="X60" s="173" t="str">
        <f>VLOOKUP($B$60,'Catalytic Projects'!$A$9:$BS$34,COLUMN(X1),FALSE)</f>
        <v>Yes</v>
      </c>
      <c r="Y60" s="173" t="str">
        <f>VLOOKUP($B$60,'Catalytic Projects'!$A$9:$BS$34,COLUMN(Y1),FALSE)</f>
        <v>Yes</v>
      </c>
      <c r="Z60" s="173" t="str">
        <f>VLOOKUP($B$60,'Catalytic Projects'!$A$9:$BS$34,COLUMN(Z1),FALSE)</f>
        <v>N</v>
      </c>
      <c r="AA60" s="173" t="str">
        <f>VLOOKUP($B$60,'Catalytic Projects'!$A$9:$BS$34,COLUMN(AA1),FALSE)</f>
        <v>N</v>
      </c>
      <c r="AB60" s="173" t="str">
        <f>VLOOKUP($B$60,'Catalytic Projects'!$A$9:$BS$34,COLUMN(AB1),FALSE)</f>
        <v>N</v>
      </c>
      <c r="AC60" s="173" t="str">
        <f>VLOOKUP($B$60,'Catalytic Projects'!$A$9:$BS$34,COLUMN(AC1),FALSE)</f>
        <v>N</v>
      </c>
      <c r="AD60" s="173" t="str">
        <f>VLOOKUP($B$60,'Catalytic Projects'!$A$9:$BS$34,COLUMN(AD1),FALSE)</f>
        <v>N</v>
      </c>
      <c r="AE60" s="173" t="str">
        <f>VLOOKUP($B$60,'Catalytic Projects'!$A$9:$BS$34,COLUMN(AE1),FALSE)</f>
        <v>N</v>
      </c>
      <c r="AF60" s="173" t="str">
        <f>VLOOKUP($B$60,'Catalytic Projects'!$A$9:$BS$34,COLUMN(AF1),FALSE)</f>
        <v>N</v>
      </c>
      <c r="AG60" s="173" t="str">
        <f>VLOOKUP($B$60,'Catalytic Projects'!$A$9:$BS$34,COLUMN(AG1),FALSE)</f>
        <v>N</v>
      </c>
      <c r="AH60" s="173" t="str">
        <f>VLOOKUP($B$60,'Catalytic Projects'!$A$9:$BS$34,COLUMN(AH1),FALSE)</f>
        <v>N</v>
      </c>
      <c r="AI60" s="173">
        <f>VLOOKUP($B$60,'Catalytic Projects'!$A$9:$BS$34,COLUMN(AI1),FALSE)</f>
        <v>4</v>
      </c>
      <c r="AJ60" s="173" t="str">
        <f>VLOOKUP($B$60,'Catalytic Projects'!$A$9:$BS$34,COLUMN(AJ1),FALSE)</f>
        <v>(1) Relocation of council facilities. (2) Public participation (3) development concept </v>
      </c>
      <c r="AK60" s="173">
        <f>VLOOKUP($B$60,'Catalytic Projects'!$A$9:$BS$34,COLUMN(AK1),FALSE)</f>
        <v>0</v>
      </c>
      <c r="AL60" s="173">
        <f>VLOOKUP($B$60,'Catalytic Projects'!$A$9:$BS$34,COLUMN(AL1),FALSE)</f>
        <v>0</v>
      </c>
      <c r="AM60" s="173">
        <f>VLOOKUP($B$60,'Catalytic Projects'!$A$9:$BS$34,COLUMN(AM1),FALSE)</f>
        <v>0</v>
      </c>
      <c r="AN60" s="173">
        <f>VLOOKUP($B$60,'Catalytic Projects'!$A$9:$BS$34,COLUMN(AN1),FALSE)</f>
        <v>0</v>
      </c>
      <c r="AO60" s="173">
        <f>VLOOKUP($B$60,'Catalytic Projects'!$A$9:$BS$34,COLUMN(AO1),FALSE)</f>
        <v>0</v>
      </c>
      <c r="AP60" s="173">
        <f>VLOOKUP($B$60,'Catalytic Projects'!$A$9:$BS$34,COLUMN(AP1),FALSE)</f>
        <v>0</v>
      </c>
      <c r="AQ60" s="173" t="str">
        <f>VLOOKUP($B$60,'Catalytic Projects'!$A$9:$BS$34,COLUMN(AQ1),FALSE)</f>
        <v>Andre Human</v>
      </c>
      <c r="AR60" s="173">
        <f>VLOOKUP($B$60,'Catalytic Projects'!$A$9:$BS$34,COLUMN(AR1),FALSE)</f>
        <v>0</v>
      </c>
      <c r="AS60" s="173">
        <f>VLOOKUP($B$60,'Catalytic Projects'!$A$9:$BS$34,COLUMN(AS1),FALSE)</f>
        <v>0</v>
      </c>
      <c r="AT60" s="173">
        <f>VLOOKUP($B$60,'Catalytic Projects'!$A$9:$BS$34,COLUMN(AT1),FALSE)</f>
        <v>0</v>
      </c>
      <c r="AU60" s="173">
        <f>VLOOKUP($B$60,'Catalytic Projects'!$A$9:$BS$34,COLUMN(AU1),FALSE)</f>
        <v>0</v>
      </c>
      <c r="AV60" s="173">
        <f>VLOOKUP($B$60,'Catalytic Projects'!$A$9:$BS$34,COLUMN(AV1),FALSE)</f>
        <v>0</v>
      </c>
      <c r="AW60" s="173">
        <f>VLOOKUP($B$60,'Catalytic Projects'!$A$9:$BS$34,COLUMN(AW1),FALSE)</f>
        <v>0</v>
      </c>
      <c r="AX60" s="173" t="str">
        <f>VLOOKUP($B$60,'Catalytic Projects'!$A$9:$BS$34,COLUMN(AX1),FALSE)</f>
        <v>Yes</v>
      </c>
      <c r="AY60" s="173" t="str">
        <f>VLOOKUP($B$60,'Catalytic Projects'!$A$9:$BS$34,COLUMN(AY1),FALSE)</f>
        <v>Yes</v>
      </c>
      <c r="AZ60" s="173" t="str">
        <f>VLOOKUP($B$60,'Catalytic Projects'!$A$9:$BS$34,COLUMN(AZ1),FALSE)</f>
        <v>Yes</v>
      </c>
      <c r="BA60" s="173" t="str">
        <f>VLOOKUP($B$60,'Catalytic Projects'!$A$9:$BS$34,COLUMN(BA1),FALSE)</f>
        <v>Yes</v>
      </c>
      <c r="BB60" s="173" t="str">
        <f>VLOOKUP($B$60,'Catalytic Projects'!$A$9:$BS$34,COLUMN(BB1),FALSE)</f>
        <v>Yes</v>
      </c>
      <c r="BC60" s="173" t="str">
        <f>VLOOKUP($B$60,'Catalytic Projects'!$A$9:$BS$34,COLUMN(BC1),FALSE)</f>
        <v>Yes</v>
      </c>
    </row>
    <row r="61" spans="1:55" s="208" customFormat="1" ht="178.5">
      <c r="A61" s="261">
        <v>53</v>
      </c>
      <c r="B61" s="207">
        <v>5</v>
      </c>
      <c r="C61" s="173" t="str">
        <f>VLOOKUP($B$61,'Catalytic Projects'!$A$9:$BS$34,COLUMN(C1),FALSE)</f>
        <v>Gallows Hills, Cape Town CBD.</v>
      </c>
      <c r="D61" s="173" t="str">
        <f>VLOOKUP($B$61,'Catalytic Projects'!$A$9:$BS$34,COLUMN(D1),FALSE)</f>
        <v>Gallows Hills Redevelopment </v>
      </c>
      <c r="E61" s="173" t="str">
        <f>VLOOKUP($B$61,'Catalytic Projects'!$A$9:$BS$34,COLUMN(E1),FALSE)</f>
        <v>Mixed use development and upgrading of Council facilities.Land-use procedure and sale of appropriately zoned municipal land to private sector </v>
      </c>
      <c r="F61" s="173">
        <f>VLOOKUP($B$61,'Catalytic Projects'!$A$9:$BS$34,COLUMN(F1),FALSE)</f>
        <v>0</v>
      </c>
      <c r="G61" s="173" t="str">
        <f>VLOOKUP($B$61,'Catalytic Projects'!$A$9:$BS$34,COLUMN(G1),FALSE)</f>
        <v>IDP Focus Area 1- Opportunity City </v>
      </c>
      <c r="H61" s="173" t="str">
        <f>VLOOKUP($B$61,'Catalytic Projects'!$A$9:$BS$34,COLUMN(H1),FALSE)</f>
        <v>Leveraging City assets to drive
economic growth and  sustainable development. Effective utilisation of underutilised Council land and facilities to stimulate further growth and investment, leverage economic growth, generate income and to create employment opportunities as well as to improve and upgrade Council facilities</v>
      </c>
      <c r="I61" s="173" t="str">
        <f>VLOOKUP($B$61,'Catalytic Projects'!$A$9:$BS$34,COLUMN(I1),FALSE)</f>
        <v>Create mixed-use development opportunities in property market </v>
      </c>
      <c r="J61" s="173">
        <f>VLOOKUP($B$61,'Catalytic Projects'!$A$9:$BS$34,COLUMN(J1),FALSE)</f>
        <v>0</v>
      </c>
      <c r="K61" s="173" t="str">
        <f>VLOOKUP($B$61,'Catalytic Projects'!$A$9:$BS$34,COLUMN(K1),FALSE)</f>
        <v>Gallows Hills Redevelopment </v>
      </c>
      <c r="L61" s="173" t="str">
        <f>VLOOKUP($B$61,'Catalytic Projects'!$A$9:$BS$34,COLUMN(L1),FALSE)</f>
        <v>Mixed use development and upgrading of Council facilities.Land-use procedure and sale of appropriately zoned municipal land to private sector </v>
      </c>
      <c r="M61" s="173" t="str">
        <f>VLOOKUP($B$61,'Catalytic Projects'!$A$9:$BS$34,COLUMN(M1),FALSE)</f>
        <v>Portion of Erf 1056, Green Point </v>
      </c>
      <c r="N61" s="173" t="str">
        <f>VLOOKUP($B$61,'Catalytic Projects'!$A$9:$BS$34,COLUMN(N1),FALSE)</f>
        <v>Information  not available</v>
      </c>
      <c r="O61" s="173">
        <f>VLOOKUP($B$61,'Catalytic Projects'!$A$9:$BS$34,COLUMN(O1),FALSE)</f>
        <v>65000</v>
      </c>
      <c r="P61" s="173">
        <f>VLOOKUP($B$61,'Catalytic Projects'!$A$9:$BS$34,COLUMN(P1),FALSE)</f>
        <v>0</v>
      </c>
      <c r="Q61" s="173">
        <f>VLOOKUP($B$61,'Catalytic Projects'!$A$9:$BS$34,COLUMN(Q1),FALSE)</f>
        <v>0</v>
      </c>
      <c r="R61" s="173">
        <f>VLOOKUP($B$61,'Catalytic Projects'!$A$9:$BS$34,COLUMN(R1),FALSE)</f>
        <v>0</v>
      </c>
      <c r="S61" s="173">
        <f>VLOOKUP($B$61,'Catalytic Projects'!$A$9:$BS$34,COLUMN(S1),FALSE)</f>
        <v>0</v>
      </c>
      <c r="T61" s="173">
        <f>VLOOKUP($B$61,'Catalytic Projects'!$A$9:$BS$34,COLUMN(T1),FALSE)</f>
        <v>0</v>
      </c>
      <c r="U61" s="173">
        <f>VLOOKUP($B$61,'Catalytic Projects'!$A$9:$BS$34,COLUMN(U1),FALSE)</f>
        <v>0</v>
      </c>
      <c r="V61" s="173" t="str">
        <f>VLOOKUP($B$61,'Catalytic Projects'!$A$9:$BS$34,COLUMN(V1),FALSE)</f>
        <v>Yes</v>
      </c>
      <c r="W61" s="173" t="str">
        <f>VLOOKUP($B$61,'Catalytic Projects'!$A$9:$BS$34,COLUMN(W1),FALSE)</f>
        <v>Yes</v>
      </c>
      <c r="X61" s="173" t="str">
        <f>VLOOKUP($B$61,'Catalytic Projects'!$A$9:$BS$34,COLUMN(X1),FALSE)</f>
        <v>Yes</v>
      </c>
      <c r="Y61" s="173" t="str">
        <f>VLOOKUP($B$61,'Catalytic Projects'!$A$9:$BS$34,COLUMN(Y1),FALSE)</f>
        <v>Yes</v>
      </c>
      <c r="Z61" s="173" t="str">
        <f>VLOOKUP($B$61,'Catalytic Projects'!$A$9:$BS$34,COLUMN(Z1),FALSE)</f>
        <v>N</v>
      </c>
      <c r="AA61" s="173" t="str">
        <f>VLOOKUP($B$61,'Catalytic Projects'!$A$9:$BS$34,COLUMN(AA1),FALSE)</f>
        <v>N</v>
      </c>
      <c r="AB61" s="173" t="str">
        <f>VLOOKUP($B$61,'Catalytic Projects'!$A$9:$BS$34,COLUMN(AB1),FALSE)</f>
        <v>N</v>
      </c>
      <c r="AC61" s="173" t="str">
        <f>VLOOKUP($B$61,'Catalytic Projects'!$A$9:$BS$34,COLUMN(AC1),FALSE)</f>
        <v>N</v>
      </c>
      <c r="AD61" s="173" t="str">
        <f>VLOOKUP($B$61,'Catalytic Projects'!$A$9:$BS$34,COLUMN(AD1),FALSE)</f>
        <v>N</v>
      </c>
      <c r="AE61" s="173" t="str">
        <f>VLOOKUP($B$61,'Catalytic Projects'!$A$9:$BS$34,COLUMN(AE1),FALSE)</f>
        <v>N</v>
      </c>
      <c r="AF61" s="173" t="str">
        <f>VLOOKUP($B$61,'Catalytic Projects'!$A$9:$BS$34,COLUMN(AF1),FALSE)</f>
        <v>N</v>
      </c>
      <c r="AG61" s="173" t="str">
        <f>VLOOKUP($B$61,'Catalytic Projects'!$A$9:$BS$34,COLUMN(AG1),FALSE)</f>
        <v>N</v>
      </c>
      <c r="AH61" s="173" t="str">
        <f>VLOOKUP($B$61,'Catalytic Projects'!$A$9:$BS$34,COLUMN(AH1),FALSE)</f>
        <v>N</v>
      </c>
      <c r="AI61" s="173">
        <f>VLOOKUP($B$61,'Catalytic Projects'!$A$9:$BS$34,COLUMN(AI1),FALSE)</f>
        <v>4</v>
      </c>
      <c r="AJ61" s="173" t="str">
        <f>VLOOKUP($B$61,'Catalytic Projects'!$A$9:$BS$34,COLUMN(AJ1),FALSE)</f>
        <v>(1) Relocation of council facilities. (2) Public participation (3) development concept </v>
      </c>
      <c r="AK61" s="173">
        <f>VLOOKUP($B$61,'Catalytic Projects'!$A$9:$BS$34,COLUMN(AK1),FALSE)</f>
        <v>0</v>
      </c>
      <c r="AL61" s="173">
        <f>VLOOKUP($B$61,'Catalytic Projects'!$A$9:$BS$34,COLUMN(AL1),FALSE)</f>
        <v>0</v>
      </c>
      <c r="AM61" s="173">
        <f>VLOOKUP($B$61,'Catalytic Projects'!$A$9:$BS$34,COLUMN(AM1),FALSE)</f>
        <v>0</v>
      </c>
      <c r="AN61" s="173">
        <f>VLOOKUP($B$61,'Catalytic Projects'!$A$9:$BS$34,COLUMN(AN1),FALSE)</f>
        <v>0</v>
      </c>
      <c r="AO61" s="173">
        <f>VLOOKUP($B$61,'Catalytic Projects'!$A$9:$BS$34,COLUMN(AO1),FALSE)</f>
        <v>0</v>
      </c>
      <c r="AP61" s="173" t="str">
        <f>VLOOKUP($B$61,'Catalytic Projects'!$A$9:$BS$34,COLUMN(AP1),FALSE)</f>
        <v>Property Management </v>
      </c>
      <c r="AQ61" s="173" t="str">
        <f>VLOOKUP($B$61,'Catalytic Projects'!$A$9:$BS$34,COLUMN(AQ1),FALSE)</f>
        <v>David Marais</v>
      </c>
      <c r="AR61" s="173" t="str">
        <f>VLOOKUP($B$61,'Catalytic Projects'!$A$9:$BS$34,COLUMN(AR1),FALSE)</f>
        <v>Head: Development &amp; Facilitation </v>
      </c>
      <c r="AS61" s="173">
        <f>VLOOKUP($B$61,'Catalytic Projects'!$A$9:$BS$34,COLUMN(AS1),FALSE)</f>
        <v>0</v>
      </c>
      <c r="AT61" s="173" t="str">
        <f>VLOOKUP($B$61,'Catalytic Projects'!$A$9:$BS$34,COLUMN(AT1),FALSE)</f>
        <v>Civic Centre, 13th Floor, Heerengrach Blvd., Cape Town</v>
      </c>
      <c r="AU61" s="173">
        <f>VLOOKUP($B$61,'Catalytic Projects'!$A$9:$BS$34,COLUMN(AU1),FALSE)</f>
        <v>0</v>
      </c>
      <c r="AV61" s="173">
        <f>VLOOKUP($B$61,'Catalytic Projects'!$A$9:$BS$34,COLUMN(AV1),FALSE)</f>
        <v>0</v>
      </c>
      <c r="AW61" s="173">
        <f>VLOOKUP($B$61,'Catalytic Projects'!$A$9:$BS$34,COLUMN(AW1),FALSE)</f>
        <v>0</v>
      </c>
      <c r="AX61" s="173" t="str">
        <f>VLOOKUP($B$61,'Catalytic Projects'!$A$9:$BS$34,COLUMN(AX1),FALSE)</f>
        <v>Yes</v>
      </c>
      <c r="AY61" s="173" t="str">
        <f>VLOOKUP($B$61,'Catalytic Projects'!$A$9:$BS$34,COLUMN(AY1),FALSE)</f>
        <v>Yes</v>
      </c>
      <c r="AZ61" s="173" t="str">
        <f>VLOOKUP($B$61,'Catalytic Projects'!$A$9:$BS$34,COLUMN(AZ1),FALSE)</f>
        <v>Yes</v>
      </c>
      <c r="BA61" s="173" t="str">
        <f>VLOOKUP($B$61,'Catalytic Projects'!$A$9:$BS$34,COLUMN(BA1),FALSE)</f>
        <v>Yes</v>
      </c>
      <c r="BB61" s="173" t="str">
        <f>VLOOKUP($B$61,'Catalytic Projects'!$A$9:$BS$34,COLUMN(BB1),FALSE)</f>
        <v>Yes</v>
      </c>
      <c r="BC61" s="173" t="str">
        <f>VLOOKUP($B$61,'Catalytic Projects'!$A$9:$BS$34,COLUMN(BC1),FALSE)</f>
        <v>Yes</v>
      </c>
    </row>
    <row r="62" spans="1:55" s="208" customFormat="1" ht="165.75">
      <c r="A62" s="261">
        <v>54</v>
      </c>
      <c r="B62" s="207">
        <v>6</v>
      </c>
      <c r="C62" s="173" t="str">
        <f>VLOOKUP($B$62,'Catalytic Projects'!$A$9:$BS$34,COLUMN(C1),FALSE)</f>
        <v>Tyger Valley, Bellville </v>
      </c>
      <c r="D62" s="173" t="str">
        <f>VLOOKUP($B$62,'Catalytic Projects'!$A$9:$BS$34,COLUMN(D1),FALSE)</f>
        <v>SU Bellville Park Campus development</v>
      </c>
      <c r="E62" s="173" t="str">
        <f>VLOOKUP($B$62,'Catalytic Projects'!$A$9:$BS$34,COLUMN(E1),FALSE)</f>
        <v>Expansion of university campus and mixed use development. Facilaite development of tertiary campus (11ha) and mixed-use on remainder of land (650 000m² bulk)</v>
      </c>
      <c r="F62" s="173">
        <f>VLOOKUP($B$62,'Catalytic Projects'!$A$9:$BS$34,COLUMN(F1),FALSE)</f>
        <v>0</v>
      </c>
      <c r="G62" s="173" t="str">
        <f>VLOOKUP($B$62,'Catalytic Projects'!$A$9:$BS$34,COLUMN(G1),FALSE)</f>
        <v>IDP Focus Area 1- Opportunity City </v>
      </c>
      <c r="H62" s="173" t="str">
        <f>VLOOKUP($B$62,'Catalytic Projects'!$A$9:$BS$34,COLUMN(H1),FALSE)</f>
        <v>Leveraging City assets to drive
economic growth and  sustainable development. Faciliate further growth and investment within the Tyger Valley area, leverage economic growth, generate income and to create employment opportunities.</v>
      </c>
      <c r="I62" s="173" t="str">
        <f>VLOOKUP($B$62,'Catalytic Projects'!$A$9:$BS$34,COLUMN(I1),FALSE)</f>
        <v>Create mixed-use development opportunities in property market </v>
      </c>
      <c r="J62" s="173">
        <f>VLOOKUP($B$62,'Catalytic Projects'!$A$9:$BS$34,COLUMN(J1),FALSE)</f>
        <v>0</v>
      </c>
      <c r="K62" s="173" t="str">
        <f>VLOOKUP($B$62,'Catalytic Projects'!$A$9:$BS$34,COLUMN(K1),FALSE)</f>
        <v>SU Bellville Park Campus development</v>
      </c>
      <c r="L62" s="173" t="str">
        <f>VLOOKUP($B$62,'Catalytic Projects'!$A$9:$BS$34,COLUMN(L1),FALSE)</f>
        <v>Expansion of university campus and mixed use development. Facilaite development of tertiary campus (11ha) and mixed-use on remainder of land (650 000m² bulk)</v>
      </c>
      <c r="M62" s="173" t="str">
        <f>VLOOKUP($B$62,'Catalytic Projects'!$A$9:$BS$34,COLUMN(M1),FALSE)</f>
        <v>Erven 23974 &amp; 1682, Bellville including City-land Erf 23973 and portion erf 21750. </v>
      </c>
      <c r="N62" s="173" t="str">
        <f>VLOOKUP($B$62,'Catalytic Projects'!$A$9:$BS$34,COLUMN(N1),FALSE)</f>
        <v>University and 650 000m² mixed-use. </v>
      </c>
      <c r="O62" s="173">
        <f>VLOOKUP($B$62,'Catalytic Projects'!$A$9:$BS$34,COLUMN(O1),FALSE)</f>
        <v>650000</v>
      </c>
      <c r="P62" s="173">
        <f>VLOOKUP($B$62,'Catalytic Projects'!$A$9:$BS$34,COLUMN(P1),FALSE)</f>
        <v>0</v>
      </c>
      <c r="Q62" s="173">
        <f>VLOOKUP($B$62,'Catalytic Projects'!$A$9:$BS$34,COLUMN(Q1),FALSE)</f>
        <v>0</v>
      </c>
      <c r="R62" s="173">
        <f>VLOOKUP($B$62,'Catalytic Projects'!$A$9:$BS$34,COLUMN(R1),FALSE)</f>
        <v>0</v>
      </c>
      <c r="S62" s="173">
        <f>VLOOKUP($B$62,'Catalytic Projects'!$A$9:$BS$34,COLUMN(S1),FALSE)</f>
        <v>0</v>
      </c>
      <c r="T62" s="173">
        <f>VLOOKUP($B$62,'Catalytic Projects'!$A$9:$BS$34,COLUMN(T1),FALSE)</f>
        <v>0</v>
      </c>
      <c r="U62" s="173">
        <f>VLOOKUP($B$62,'Catalytic Projects'!$A$9:$BS$34,COLUMN(U1),FALSE)</f>
        <v>0</v>
      </c>
      <c r="V62" s="173" t="str">
        <f>VLOOKUP($B$62,'Catalytic Projects'!$A$9:$BS$34,COLUMN(V1),FALSE)</f>
        <v>Yes</v>
      </c>
      <c r="W62" s="173" t="str">
        <f>VLOOKUP($B$62,'Catalytic Projects'!$A$9:$BS$34,COLUMN(W1),FALSE)</f>
        <v>Yes</v>
      </c>
      <c r="X62" s="173" t="str">
        <f>VLOOKUP($B$62,'Catalytic Projects'!$A$9:$BS$34,COLUMN(X1),FALSE)</f>
        <v>Yes</v>
      </c>
      <c r="Y62" s="173" t="str">
        <f>VLOOKUP($B$62,'Catalytic Projects'!$A$9:$BS$34,COLUMN(Y1),FALSE)</f>
        <v>Yes</v>
      </c>
      <c r="Z62" s="173" t="str">
        <f>VLOOKUP($B$62,'Catalytic Projects'!$A$9:$BS$34,COLUMN(Z1),FALSE)</f>
        <v>Yes</v>
      </c>
      <c r="AA62" s="173" t="str">
        <f>VLOOKUP($B$62,'Catalytic Projects'!$A$9:$BS$34,COLUMN(AA1),FALSE)</f>
        <v>Yes</v>
      </c>
      <c r="AB62" s="173" t="str">
        <f>VLOOKUP($B$62,'Catalytic Projects'!$A$9:$BS$34,COLUMN(AB1),FALSE)</f>
        <v>Yes</v>
      </c>
      <c r="AC62" s="173" t="str">
        <f>VLOOKUP($B$62,'Catalytic Projects'!$A$9:$BS$34,COLUMN(AC1),FALSE)</f>
        <v>P</v>
      </c>
      <c r="AD62" s="173" t="str">
        <f>VLOOKUP($B$62,'Catalytic Projects'!$A$9:$BS$34,COLUMN(AD1),FALSE)</f>
        <v>N</v>
      </c>
      <c r="AE62" s="173" t="str">
        <f>VLOOKUP($B$62,'Catalytic Projects'!$A$9:$BS$34,COLUMN(AE1),FALSE)</f>
        <v>N</v>
      </c>
      <c r="AF62" s="173" t="str">
        <f>VLOOKUP($B$62,'Catalytic Projects'!$A$9:$BS$34,COLUMN(AF1),FALSE)</f>
        <v>N</v>
      </c>
      <c r="AG62" s="173" t="str">
        <f>VLOOKUP($B$62,'Catalytic Projects'!$A$9:$BS$34,COLUMN(AG1),FALSE)</f>
        <v>N</v>
      </c>
      <c r="AH62" s="173" t="str">
        <f>VLOOKUP($B$62,'Catalytic Projects'!$A$9:$BS$34,COLUMN(AH1),FALSE)</f>
        <v>N</v>
      </c>
      <c r="AI62" s="173">
        <f>VLOOKUP($B$62,'Catalytic Projects'!$A$9:$BS$34,COLUMN(AI1),FALSE)</f>
        <v>7</v>
      </c>
      <c r="AJ62" s="173" t="str">
        <f>VLOOKUP($B$62,'Catalytic Projects'!$A$9:$BS$34,COLUMN(AJ1),FALSE)</f>
        <v>(1) Community involvement </v>
      </c>
      <c r="AK62" s="173">
        <f>VLOOKUP($B$62,'Catalytic Projects'!$A$9:$BS$34,COLUMN(AK1),FALSE)</f>
        <v>0</v>
      </c>
      <c r="AL62" s="173">
        <f>VLOOKUP($B$62,'Catalytic Projects'!$A$9:$BS$34,COLUMN(AL1),FALSE)</f>
        <v>0</v>
      </c>
      <c r="AM62" s="173">
        <f>VLOOKUP($B$62,'Catalytic Projects'!$A$9:$BS$34,COLUMN(AM1),FALSE)</f>
        <v>0</v>
      </c>
      <c r="AN62" s="173">
        <f>VLOOKUP($B$62,'Catalytic Projects'!$A$9:$BS$34,COLUMN(AN1),FALSE)</f>
        <v>0</v>
      </c>
      <c r="AO62" s="173">
        <f>VLOOKUP($B$62,'Catalytic Projects'!$A$9:$BS$34,COLUMN(AO1),FALSE)</f>
        <v>0</v>
      </c>
      <c r="AP62" s="173" t="str">
        <f>VLOOKUP($B$62,'Catalytic Projects'!$A$9:$BS$34,COLUMN(AP1),FALSE)</f>
        <v>Property Management </v>
      </c>
      <c r="AQ62" s="173" t="str">
        <f>VLOOKUP($B$62,'Catalytic Projects'!$A$9:$BS$34,COLUMN(AQ1),FALSE)</f>
        <v>Andre Human</v>
      </c>
      <c r="AR62" s="173" t="str">
        <f>VLOOKUP($B$62,'Catalytic Projects'!$A$9:$BS$34,COLUMN(AR1),FALSE)</f>
        <v>Manager: Property Development </v>
      </c>
      <c r="AS62" s="173">
        <f>VLOOKUP($B$62,'Catalytic Projects'!$A$9:$BS$34,COLUMN(AS1),FALSE)</f>
        <v>0</v>
      </c>
      <c r="AT62" s="173" t="str">
        <f>VLOOKUP($B$62,'Catalytic Projects'!$A$9:$BS$34,COLUMN(AT1),FALSE)</f>
        <v>Civic Centre, 13th Floor, Heerengrach Blvd., Cape Town</v>
      </c>
      <c r="AU62" s="173">
        <f>VLOOKUP($B$62,'Catalytic Projects'!$A$9:$BS$34,COLUMN(AU1),FALSE)</f>
        <v>0</v>
      </c>
      <c r="AV62" s="173">
        <f>VLOOKUP($B$62,'Catalytic Projects'!$A$9:$BS$34,COLUMN(AV1),FALSE)</f>
        <v>0</v>
      </c>
      <c r="AW62" s="173">
        <f>VLOOKUP($B$62,'Catalytic Projects'!$A$9:$BS$34,COLUMN(AW1),FALSE)</f>
        <v>0</v>
      </c>
      <c r="AX62" s="173" t="str">
        <f>VLOOKUP($B$62,'Catalytic Projects'!$A$9:$BS$34,COLUMN(AX1),FALSE)</f>
        <v>Yes</v>
      </c>
      <c r="AY62" s="173" t="str">
        <f>VLOOKUP($B$62,'Catalytic Projects'!$A$9:$BS$34,COLUMN(AY1),FALSE)</f>
        <v>Yes</v>
      </c>
      <c r="AZ62" s="173" t="str">
        <f>VLOOKUP($B$62,'Catalytic Projects'!$A$9:$BS$34,COLUMN(AZ1),FALSE)</f>
        <v>Yes</v>
      </c>
      <c r="BA62" s="173" t="str">
        <f>VLOOKUP($B$62,'Catalytic Projects'!$A$9:$BS$34,COLUMN(BA1),FALSE)</f>
        <v>Yes</v>
      </c>
      <c r="BB62" s="173" t="str">
        <f>VLOOKUP($B$62,'Catalytic Projects'!$A$9:$BS$34,COLUMN(BB1),FALSE)</f>
        <v>Yes</v>
      </c>
      <c r="BC62" s="173" t="str">
        <f>VLOOKUP($B$62,'Catalytic Projects'!$A$9:$BS$34,COLUMN(BC1),FALSE)</f>
        <v>Yes</v>
      </c>
    </row>
    <row r="63" spans="1:55" s="208" customFormat="1" ht="153">
      <c r="A63" s="254">
        <v>55</v>
      </c>
      <c r="B63" s="207">
        <v>7</v>
      </c>
      <c r="C63" s="173" t="str">
        <f>VLOOKUP($B$63,'Catalytic Projects'!$A$9:$BS$34,COLUMN(C1),FALSE)</f>
        <v>Khayelitsha Business Distrcit </v>
      </c>
      <c r="D63" s="173" t="str">
        <f>VLOOKUP($B$63,'Catalytic Projects'!$A$9:$BS$34,COLUMN(D1),FALSE)</f>
        <v>Business expansion of Khayelitsha Business District. </v>
      </c>
      <c r="E63" s="173" t="str">
        <f>VLOOKUP($B$63,'Catalytic Projects'!$A$9:$BS$34,COLUMN(E1),FALSE)</f>
        <v>Retail and office development. Facilitation, partnership and off balance sheet arragngement. </v>
      </c>
      <c r="F63" s="173">
        <f>VLOOKUP($B$63,'Catalytic Projects'!$A$9:$BS$34,COLUMN(F1),FALSE)</f>
        <v>0</v>
      </c>
      <c r="G63" s="173" t="str">
        <f>VLOOKUP($B$63,'Catalytic Projects'!$A$9:$BS$34,COLUMN(G1),FALSE)</f>
        <v>IDP Focus Area 1- Opportunity City </v>
      </c>
      <c r="H63" s="173" t="str">
        <f>VLOOKUP($B$63,'Catalytic Projects'!$A$9:$BS$34,COLUMN(H1),FALSE)</f>
        <v>Leveraging City assets to drive
economic growth and  sustainable development. Effective utilisation of underutilised Council land to stimulate further growth and investment, leverage economic growth, generate income and to create employment opportunities within Khayelitsha. </v>
      </c>
      <c r="I63" s="173" t="str">
        <f>VLOOKUP($B$63,'Catalytic Projects'!$A$9:$BS$34,COLUMN(I1),FALSE)</f>
        <v>Create mixed-use development opportunities in property market </v>
      </c>
      <c r="J63" s="173">
        <f>VLOOKUP($B$63,'Catalytic Projects'!$A$9:$BS$34,COLUMN(J1),FALSE)</f>
        <v>0</v>
      </c>
      <c r="K63" s="173" t="str">
        <f>VLOOKUP($B$63,'Catalytic Projects'!$A$9:$BS$34,COLUMN(K1),FALSE)</f>
        <v>Business expansion of Khayelitsha Business District. </v>
      </c>
      <c r="L63" s="173" t="str">
        <f>VLOOKUP($B$63,'Catalytic Projects'!$A$9:$BS$34,COLUMN(L1),FALSE)</f>
        <v>Retail and office development. Facilitation, partnership and off balance sheet arragngement. </v>
      </c>
      <c r="M63" s="173" t="str">
        <f>VLOOKUP($B$63,'Catalytic Projects'!$A$9:$BS$34,COLUMN(M1),FALSE)</f>
        <v>Portion Erf 18370, Khayelithsa. </v>
      </c>
      <c r="N63" s="173" t="str">
        <f>VLOOKUP($B$63,'Catalytic Projects'!$A$9:$BS$34,COLUMN(N1),FALSE)</f>
        <v>Facilaite development of additional 10 000m² of retail. Office and other commenrcila related development projects. </v>
      </c>
      <c r="O63" s="173">
        <f>VLOOKUP($B$63,'Catalytic Projects'!$A$9:$BS$34,COLUMN(O1),FALSE)</f>
        <v>10000</v>
      </c>
      <c r="P63" s="173">
        <f>VLOOKUP($B$63,'Catalytic Projects'!$A$9:$BS$34,COLUMN(P1),FALSE)</f>
        <v>0</v>
      </c>
      <c r="Q63" s="173">
        <f>VLOOKUP($B$63,'Catalytic Projects'!$A$9:$BS$34,COLUMN(Q1),FALSE)</f>
        <v>0</v>
      </c>
      <c r="R63" s="173">
        <f>VLOOKUP($B$63,'Catalytic Projects'!$A$9:$BS$34,COLUMN(R1),FALSE)</f>
        <v>0</v>
      </c>
      <c r="S63" s="173">
        <f>VLOOKUP($B$63,'Catalytic Projects'!$A$9:$BS$34,COLUMN(S1),FALSE)</f>
        <v>0</v>
      </c>
      <c r="T63" s="173">
        <f>VLOOKUP($B$63,'Catalytic Projects'!$A$9:$BS$34,COLUMN(T1),FALSE)</f>
        <v>0</v>
      </c>
      <c r="U63" s="173">
        <f>VLOOKUP($B$63,'Catalytic Projects'!$A$9:$BS$34,COLUMN(U1),FALSE)</f>
        <v>0</v>
      </c>
      <c r="V63" s="173" t="str">
        <f>VLOOKUP($B$63,'Catalytic Projects'!$A$9:$BS$34,COLUMN(V1),FALSE)</f>
        <v>Yes</v>
      </c>
      <c r="W63" s="173" t="str">
        <f>VLOOKUP($B$63,'Catalytic Projects'!$A$9:$BS$34,COLUMN(W1),FALSE)</f>
        <v>Yes</v>
      </c>
      <c r="X63" s="173" t="str">
        <f>VLOOKUP($B$63,'Catalytic Projects'!$A$9:$BS$34,COLUMN(X1),FALSE)</f>
        <v>Yes</v>
      </c>
      <c r="Y63" s="173" t="str">
        <f>VLOOKUP($B$63,'Catalytic Projects'!$A$9:$BS$34,COLUMN(Y1),FALSE)</f>
        <v>Yes</v>
      </c>
      <c r="Z63" s="173" t="str">
        <f>VLOOKUP($B$63,'Catalytic Projects'!$A$9:$BS$34,COLUMN(Z1),FALSE)</f>
        <v>Yes</v>
      </c>
      <c r="AA63" s="173" t="str">
        <f>VLOOKUP($B$63,'Catalytic Projects'!$A$9:$BS$34,COLUMN(AA1),FALSE)</f>
        <v>Yes</v>
      </c>
      <c r="AB63" s="173" t="str">
        <f>VLOOKUP($B$63,'Catalytic Projects'!$A$9:$BS$34,COLUMN(AB1),FALSE)</f>
        <v>P</v>
      </c>
      <c r="AC63" s="173" t="str">
        <f>VLOOKUP($B$63,'Catalytic Projects'!$A$9:$BS$34,COLUMN(AC1),FALSE)</f>
        <v>P</v>
      </c>
      <c r="AD63" s="173" t="str">
        <f>VLOOKUP($B$63,'Catalytic Projects'!$A$9:$BS$34,COLUMN(AD1),FALSE)</f>
        <v>P</v>
      </c>
      <c r="AE63" s="173" t="str">
        <f>VLOOKUP($B$63,'Catalytic Projects'!$A$9:$BS$34,COLUMN(AE1),FALSE)</f>
        <v>P </v>
      </c>
      <c r="AF63" s="173" t="str">
        <f>VLOOKUP($B$63,'Catalytic Projects'!$A$9:$BS$34,COLUMN(AF1),FALSE)</f>
        <v>N</v>
      </c>
      <c r="AG63" s="173" t="str">
        <f>VLOOKUP($B$63,'Catalytic Projects'!$A$9:$BS$34,COLUMN(AG1),FALSE)</f>
        <v>N</v>
      </c>
      <c r="AH63" s="173" t="str">
        <f>VLOOKUP($B$63,'Catalytic Projects'!$A$9:$BS$34,COLUMN(AH1),FALSE)</f>
        <v>N</v>
      </c>
      <c r="AI63" s="173">
        <f>VLOOKUP($B$63,'Catalytic Projects'!$A$9:$BS$34,COLUMN(AI1),FALSE)</f>
        <v>6</v>
      </c>
      <c r="AJ63" s="173" t="str">
        <f>VLOOKUP($B$63,'Catalytic Projects'!$A$9:$BS$34,COLUMN(AJ1),FALSE)</f>
        <v>(1) Community involvement </v>
      </c>
      <c r="AK63" s="173">
        <f>VLOOKUP($B$63,'Catalytic Projects'!$A$9:$BS$34,COLUMN(AK1),FALSE)</f>
        <v>0</v>
      </c>
      <c r="AL63" s="173">
        <f>VLOOKUP($B$63,'Catalytic Projects'!$A$9:$BS$34,COLUMN(AL1),FALSE)</f>
        <v>0</v>
      </c>
      <c r="AM63" s="173">
        <f>VLOOKUP($B$63,'Catalytic Projects'!$A$9:$BS$34,COLUMN(AM1),FALSE)</f>
        <v>0</v>
      </c>
      <c r="AN63" s="173">
        <f>VLOOKUP($B$63,'Catalytic Projects'!$A$9:$BS$34,COLUMN(AN1),FALSE)</f>
        <v>0</v>
      </c>
      <c r="AO63" s="173">
        <f>VLOOKUP($B$63,'Catalytic Projects'!$A$9:$BS$34,COLUMN(AO1),FALSE)</f>
        <v>0</v>
      </c>
      <c r="AP63" s="173" t="str">
        <f>VLOOKUP($B$63,'Catalytic Projects'!$A$9:$BS$34,COLUMN(AP1),FALSE)</f>
        <v>Property Management </v>
      </c>
      <c r="AQ63" s="173" t="str">
        <f>VLOOKUP($B$63,'Catalytic Projects'!$A$9:$BS$34,COLUMN(AQ1),FALSE)</f>
        <v>Andre Human, David Marais, Thulani Madikane</v>
      </c>
      <c r="AR63" s="173" t="str">
        <f>VLOOKUP($B$63,'Catalytic Projects'!$A$9:$BS$34,COLUMN(AR1),FALSE)</f>
        <v>Manager: Property Development </v>
      </c>
      <c r="AS63" s="173">
        <f>VLOOKUP($B$63,'Catalytic Projects'!$A$9:$BS$34,COLUMN(AS1),FALSE)</f>
        <v>0</v>
      </c>
      <c r="AT63" s="173" t="str">
        <f>VLOOKUP($B$63,'Catalytic Projects'!$A$9:$BS$34,COLUMN(AT1),FALSE)</f>
        <v>Civic Centre, 13th Floor, Heerengrach Blvd., Cape Town</v>
      </c>
      <c r="AU63" s="173">
        <f>VLOOKUP($B$63,'Catalytic Projects'!$A$9:$BS$34,COLUMN(AU1),FALSE)</f>
        <v>0</v>
      </c>
      <c r="AV63" s="173">
        <f>VLOOKUP($B$63,'Catalytic Projects'!$A$9:$BS$34,COLUMN(AV1),FALSE)</f>
        <v>0</v>
      </c>
      <c r="AW63" s="173">
        <f>VLOOKUP($B$63,'Catalytic Projects'!$A$9:$BS$34,COLUMN(AW1),FALSE)</f>
        <v>0</v>
      </c>
      <c r="AX63" s="173" t="str">
        <f>VLOOKUP($B$63,'Catalytic Projects'!$A$9:$BS$34,COLUMN(AX1),FALSE)</f>
        <v>Yes</v>
      </c>
      <c r="AY63" s="173" t="str">
        <f>VLOOKUP($B$63,'Catalytic Projects'!$A$9:$BS$34,COLUMN(AY1),FALSE)</f>
        <v>Yes</v>
      </c>
      <c r="AZ63" s="173" t="str">
        <f>VLOOKUP($B$63,'Catalytic Projects'!$A$9:$BS$34,COLUMN(AZ1),FALSE)</f>
        <v>Yes</v>
      </c>
      <c r="BA63" s="173" t="str">
        <f>VLOOKUP($B$63,'Catalytic Projects'!$A$9:$BS$34,COLUMN(BA1),FALSE)</f>
        <v>Yes</v>
      </c>
      <c r="BB63" s="173" t="str">
        <f>VLOOKUP($B$63,'Catalytic Projects'!$A$9:$BS$34,COLUMN(BB1),FALSE)</f>
        <v>Yes</v>
      </c>
      <c r="BC63" s="173" t="str">
        <f>VLOOKUP($B$63,'Catalytic Projects'!$A$9:$BS$34,COLUMN(BC1),FALSE)</f>
        <v>Yes</v>
      </c>
    </row>
    <row r="64" spans="1:55" s="208" customFormat="1" ht="153">
      <c r="A64" s="261">
        <v>56</v>
      </c>
      <c r="B64" s="207">
        <v>8</v>
      </c>
      <c r="C64" s="173" t="str">
        <f>VLOOKUP($B$64,'Catalytic Projects'!$A$9:$BS$34,COLUMN(C1),FALSE)</f>
        <v>Khayelitsha </v>
      </c>
      <c r="D64" s="173" t="str">
        <f>VLOOKUP($B$64,'Catalytic Projects'!$A$9:$BS$34,COLUMN(D1),FALSE)</f>
        <v>Khayelitsha Industrial Park </v>
      </c>
      <c r="E64" s="173" t="str">
        <f>VLOOKUP($B$64,'Catalytic Projects'!$A$9:$BS$34,COLUMN(E1),FALSE)</f>
        <v>Development of industrial park.Sale of municipal land </v>
      </c>
      <c r="F64" s="173">
        <f>VLOOKUP($B$64,'Catalytic Projects'!$A$9:$BS$34,COLUMN(F1),FALSE)</f>
        <v>0</v>
      </c>
      <c r="G64" s="173" t="str">
        <f>VLOOKUP($B$64,'Catalytic Projects'!$A$9:$BS$34,COLUMN(G1),FALSE)</f>
        <v>IDP Focus Area 1- Opportunity City </v>
      </c>
      <c r="H64" s="173" t="str">
        <f>VLOOKUP($B$64,'Catalytic Projects'!$A$9:$BS$34,COLUMN(H1),FALSE)</f>
        <v>Leveraging City assets to drive
economic growth and  sustainable development. Effective utilisation of underutilised Council land to stimulate further growth and investment, leverage economic growth, generate income and to create employment opportunities within Khayelitsha. </v>
      </c>
      <c r="I64" s="173" t="str">
        <f>VLOOKUP($B$64,'Catalytic Projects'!$A$9:$BS$34,COLUMN(I1),FALSE)</f>
        <v>Create industrial development opportunities in property market </v>
      </c>
      <c r="J64" s="173">
        <f>VLOOKUP($B$64,'Catalytic Projects'!$A$9:$BS$34,COLUMN(J1),FALSE)</f>
        <v>0</v>
      </c>
      <c r="K64" s="173" t="str">
        <f>VLOOKUP($B$64,'Catalytic Projects'!$A$9:$BS$34,COLUMN(K1),FALSE)</f>
        <v>Khayelitsha Industrial Park </v>
      </c>
      <c r="L64" s="173" t="str">
        <f>VLOOKUP($B$64,'Catalytic Projects'!$A$9:$BS$34,COLUMN(L1),FALSE)</f>
        <v>Development of industrial park.Sale of municipal land </v>
      </c>
      <c r="M64" s="173" t="str">
        <f>VLOOKUP($B$64,'Catalytic Projects'!$A$9:$BS$34,COLUMN(M1),FALSE)</f>
        <v>Erven 74862 - 74865, 3287/8, etc. Khayelithsa </v>
      </c>
      <c r="N64" s="173">
        <f>VLOOKUP($B$64,'Catalytic Projects'!$A$9:$BS$34,COLUMN(N1),FALSE)</f>
        <v>0</v>
      </c>
      <c r="O64" s="173">
        <f>VLOOKUP($B$64,'Catalytic Projects'!$A$9:$BS$34,COLUMN(O1),FALSE)</f>
        <v>59101</v>
      </c>
      <c r="P64" s="173">
        <f>VLOOKUP($B$64,'Catalytic Projects'!$A$9:$BS$34,COLUMN(P1),FALSE)</f>
        <v>0</v>
      </c>
      <c r="Q64" s="173">
        <f>VLOOKUP($B$64,'Catalytic Projects'!$A$9:$BS$34,COLUMN(Q1),FALSE)</f>
        <v>0</v>
      </c>
      <c r="R64" s="173">
        <f>VLOOKUP($B$64,'Catalytic Projects'!$A$9:$BS$34,COLUMN(R1),FALSE)</f>
        <v>0</v>
      </c>
      <c r="S64" s="173">
        <f>VLOOKUP($B$64,'Catalytic Projects'!$A$9:$BS$34,COLUMN(S1),FALSE)</f>
        <v>0</v>
      </c>
      <c r="T64" s="173">
        <f>VLOOKUP($B$64,'Catalytic Projects'!$A$9:$BS$34,COLUMN(T1),FALSE)</f>
        <v>0</v>
      </c>
      <c r="U64" s="173">
        <f>VLOOKUP($B$64,'Catalytic Projects'!$A$9:$BS$34,COLUMN(U1),FALSE)</f>
        <v>0</v>
      </c>
      <c r="V64" s="173" t="str">
        <f>VLOOKUP($B$64,'Catalytic Projects'!$A$9:$BS$34,COLUMN(V1),FALSE)</f>
        <v>Yes</v>
      </c>
      <c r="W64" s="173" t="str">
        <f>VLOOKUP($B$64,'Catalytic Projects'!$A$9:$BS$34,COLUMN(W1),FALSE)</f>
        <v>Yes</v>
      </c>
      <c r="X64" s="173" t="str">
        <f>VLOOKUP($B$64,'Catalytic Projects'!$A$9:$BS$34,COLUMN(X1),FALSE)</f>
        <v>Yes</v>
      </c>
      <c r="Y64" s="173" t="str">
        <f>VLOOKUP($B$64,'Catalytic Projects'!$A$9:$BS$34,COLUMN(Y1),FALSE)</f>
        <v>Yes</v>
      </c>
      <c r="Z64" s="173" t="str">
        <f>VLOOKUP($B$64,'Catalytic Projects'!$A$9:$BS$34,COLUMN(Z1),FALSE)</f>
        <v>P</v>
      </c>
      <c r="AA64" s="173" t="str">
        <f>VLOOKUP($B$64,'Catalytic Projects'!$A$9:$BS$34,COLUMN(AA1),FALSE)</f>
        <v>N</v>
      </c>
      <c r="AB64" s="173" t="str">
        <f>VLOOKUP($B$64,'Catalytic Projects'!$A$9:$BS$34,COLUMN(AB1),FALSE)</f>
        <v>N</v>
      </c>
      <c r="AC64" s="173" t="str">
        <f>VLOOKUP($B$64,'Catalytic Projects'!$A$9:$BS$34,COLUMN(AC1),FALSE)</f>
        <v>N</v>
      </c>
      <c r="AD64" s="173" t="str">
        <f>VLOOKUP($B$64,'Catalytic Projects'!$A$9:$BS$34,COLUMN(AD1),FALSE)</f>
        <v>N</v>
      </c>
      <c r="AE64" s="173" t="str">
        <f>VLOOKUP($B$64,'Catalytic Projects'!$A$9:$BS$34,COLUMN(AE1),FALSE)</f>
        <v>P</v>
      </c>
      <c r="AF64" s="173" t="str">
        <f>VLOOKUP($B$64,'Catalytic Projects'!$A$9:$BS$34,COLUMN(AF1),FALSE)</f>
        <v>N</v>
      </c>
      <c r="AG64" s="173" t="str">
        <f>VLOOKUP($B$64,'Catalytic Projects'!$A$9:$BS$34,COLUMN(AG1),FALSE)</f>
        <v>N</v>
      </c>
      <c r="AH64" s="173" t="str">
        <f>VLOOKUP($B$64,'Catalytic Projects'!$A$9:$BS$34,COLUMN(AH1),FALSE)</f>
        <v>N</v>
      </c>
      <c r="AI64" s="173">
        <f>VLOOKUP($B$64,'Catalytic Projects'!$A$9:$BS$34,COLUMN(AI1),FALSE)</f>
        <v>4</v>
      </c>
      <c r="AJ64" s="173" t="str">
        <f>VLOOKUP($B$64,'Catalytic Projects'!$A$9:$BS$34,COLUMN(AJ1),FALSE)</f>
        <v>(1) Market demand / perception (2)Community involvement. </v>
      </c>
      <c r="AK64" s="173">
        <f>VLOOKUP($B$64,'Catalytic Projects'!$A$9:$BS$34,COLUMN(AK1),FALSE)</f>
        <v>0</v>
      </c>
      <c r="AL64" s="173">
        <f>VLOOKUP($B$64,'Catalytic Projects'!$A$9:$BS$34,COLUMN(AL1),FALSE)</f>
        <v>0</v>
      </c>
      <c r="AM64" s="173">
        <f>VLOOKUP($B$64,'Catalytic Projects'!$A$9:$BS$34,COLUMN(AM1),FALSE)</f>
        <v>0</v>
      </c>
      <c r="AN64" s="173">
        <f>VLOOKUP($B$64,'Catalytic Projects'!$A$9:$BS$34,COLUMN(AN1),FALSE)</f>
        <v>0</v>
      </c>
      <c r="AO64" s="173">
        <f>VLOOKUP($B$64,'Catalytic Projects'!$A$9:$BS$34,COLUMN(AO1),FALSE)</f>
        <v>0</v>
      </c>
      <c r="AP64" s="173" t="str">
        <f>VLOOKUP($B$64,'Catalytic Projects'!$A$9:$BS$34,COLUMN(AP1),FALSE)</f>
        <v>Property Management </v>
      </c>
      <c r="AQ64" s="173" t="str">
        <f>VLOOKUP($B$64,'Catalytic Projects'!$A$9:$BS$34,COLUMN(AQ1),FALSE)</f>
        <v>Thulani Madikane</v>
      </c>
      <c r="AR64" s="173" t="str">
        <f>VLOOKUP($B$64,'Catalytic Projects'!$A$9:$BS$34,COLUMN(AR1),FALSE)</f>
        <v>Project Manager</v>
      </c>
      <c r="AS64" s="173">
        <f>VLOOKUP($B$64,'Catalytic Projects'!$A$9:$BS$34,COLUMN(AS1),FALSE)</f>
        <v>0</v>
      </c>
      <c r="AT64" s="173" t="str">
        <f>VLOOKUP($B$64,'Catalytic Projects'!$A$9:$BS$34,COLUMN(AT1),FALSE)</f>
        <v>Civic Centre, 13th Floor, Heerengrach Blvd., Cape Town</v>
      </c>
      <c r="AU64" s="173">
        <f>VLOOKUP($B$64,'Catalytic Projects'!$A$9:$BS$34,COLUMN(AU1),FALSE)</f>
        <v>0</v>
      </c>
      <c r="AV64" s="173">
        <f>VLOOKUP($B$64,'Catalytic Projects'!$A$9:$BS$34,COLUMN(AV1),FALSE)</f>
        <v>0</v>
      </c>
      <c r="AW64" s="173">
        <f>VLOOKUP($B$64,'Catalytic Projects'!$A$9:$BS$34,COLUMN(AW1),FALSE)</f>
        <v>0</v>
      </c>
      <c r="AX64" s="173" t="str">
        <f>VLOOKUP($B$64,'Catalytic Projects'!$A$9:$BS$34,COLUMN(AX1),FALSE)</f>
        <v>Yes</v>
      </c>
      <c r="AY64" s="173" t="str">
        <f>VLOOKUP($B$64,'Catalytic Projects'!$A$9:$BS$34,COLUMN(AY1),FALSE)</f>
        <v>Yes</v>
      </c>
      <c r="AZ64" s="173" t="str">
        <f>VLOOKUP($B$64,'Catalytic Projects'!$A$9:$BS$34,COLUMN(AZ1),FALSE)</f>
        <v>Yes</v>
      </c>
      <c r="BA64" s="173" t="str">
        <f>VLOOKUP($B$64,'Catalytic Projects'!$A$9:$BS$34,COLUMN(BA1),FALSE)</f>
        <v>Yes</v>
      </c>
      <c r="BB64" s="173" t="str">
        <f>VLOOKUP($B$64,'Catalytic Projects'!$A$9:$BS$34,COLUMN(BB1),FALSE)</f>
        <v>Yes</v>
      </c>
      <c r="BC64" s="173" t="str">
        <f>VLOOKUP($B$64,'Catalytic Projects'!$A$9:$BS$34,COLUMN(BC1),FALSE)</f>
        <v>Yes</v>
      </c>
    </row>
    <row r="65" spans="1:55" s="46" customFormat="1" ht="140.25">
      <c r="A65" s="255">
        <v>57</v>
      </c>
      <c r="C65" s="22" t="s">
        <v>405</v>
      </c>
      <c r="D65" s="22" t="s">
        <v>406</v>
      </c>
      <c r="E65" s="22" t="s">
        <v>407</v>
      </c>
      <c r="F65" s="22"/>
      <c r="G65" s="22" t="s">
        <v>337</v>
      </c>
      <c r="H65" s="79" t="s">
        <v>408</v>
      </c>
      <c r="I65" s="79" t="s">
        <v>339</v>
      </c>
      <c r="J65" s="22"/>
      <c r="K65" s="22" t="s">
        <v>406</v>
      </c>
      <c r="L65" s="22" t="s">
        <v>407</v>
      </c>
      <c r="M65" s="22" t="s">
        <v>409</v>
      </c>
      <c r="N65" s="22"/>
      <c r="O65" s="135"/>
      <c r="P65" s="22"/>
      <c r="Q65" s="22"/>
      <c r="R65" s="22"/>
      <c r="S65" s="22"/>
      <c r="T65" s="22"/>
      <c r="U65" s="22"/>
      <c r="V65" s="85" t="s">
        <v>347</v>
      </c>
      <c r="W65" s="85" t="s">
        <v>347</v>
      </c>
      <c r="X65" s="85" t="s">
        <v>347</v>
      </c>
      <c r="Y65" s="85" t="s">
        <v>347</v>
      </c>
      <c r="Z65" s="85" t="s">
        <v>349</v>
      </c>
      <c r="AA65" s="82" t="s">
        <v>349</v>
      </c>
      <c r="AB65" s="85" t="s">
        <v>349</v>
      </c>
      <c r="AC65" s="85" t="s">
        <v>349</v>
      </c>
      <c r="AD65" s="85" t="s">
        <v>349</v>
      </c>
      <c r="AE65" s="85" t="s">
        <v>349</v>
      </c>
      <c r="AF65" s="85" t="s">
        <v>349</v>
      </c>
      <c r="AG65" s="85" t="s">
        <v>349</v>
      </c>
      <c r="AH65" s="85" t="s">
        <v>349</v>
      </c>
      <c r="AI65" s="29"/>
      <c r="AJ65" s="22" t="s">
        <v>410</v>
      </c>
      <c r="AK65" s="22"/>
      <c r="AL65" s="22"/>
      <c r="AM65" s="22"/>
      <c r="AN65" s="29"/>
      <c r="AO65" s="22"/>
      <c r="AP65" s="83" t="s">
        <v>352</v>
      </c>
      <c r="AQ65" s="22" t="s">
        <v>411</v>
      </c>
      <c r="AR65" s="22" t="s">
        <v>404</v>
      </c>
      <c r="AS65" s="22"/>
      <c r="AT65" s="83" t="s">
        <v>356</v>
      </c>
      <c r="AU65" s="22"/>
      <c r="AV65" s="22"/>
      <c r="AW65" s="41" t="s">
        <v>88</v>
      </c>
      <c r="AX65" s="41" t="s">
        <v>88</v>
      </c>
      <c r="AY65" s="41" t="s">
        <v>80</v>
      </c>
      <c r="AZ65" s="41" t="s">
        <v>80</v>
      </c>
      <c r="BA65" s="41" t="s">
        <v>80</v>
      </c>
      <c r="BB65" s="41" t="s">
        <v>79</v>
      </c>
      <c r="BC65" s="41" t="s">
        <v>80</v>
      </c>
    </row>
    <row r="66" spans="1:55" s="46" customFormat="1" ht="140.25">
      <c r="A66" s="255">
        <v>58</v>
      </c>
      <c r="C66" s="22" t="s">
        <v>412</v>
      </c>
      <c r="D66" s="22" t="s">
        <v>413</v>
      </c>
      <c r="E66" s="22" t="s">
        <v>414</v>
      </c>
      <c r="F66" s="22"/>
      <c r="G66" s="22" t="s">
        <v>337</v>
      </c>
      <c r="H66" s="79" t="s">
        <v>408</v>
      </c>
      <c r="I66" s="22" t="s">
        <v>415</v>
      </c>
      <c r="J66" s="22"/>
      <c r="K66" s="22" t="s">
        <v>413</v>
      </c>
      <c r="L66" s="22" t="s">
        <v>414</v>
      </c>
      <c r="M66" s="22" t="s">
        <v>416</v>
      </c>
      <c r="N66" s="22"/>
      <c r="O66" s="135"/>
      <c r="P66" s="22"/>
      <c r="Q66" s="22"/>
      <c r="R66" s="22"/>
      <c r="S66" s="22"/>
      <c r="T66" s="22"/>
      <c r="U66" s="22"/>
      <c r="V66" s="85" t="s">
        <v>347</v>
      </c>
      <c r="W66" s="85" t="s">
        <v>349</v>
      </c>
      <c r="X66" s="85" t="s">
        <v>349</v>
      </c>
      <c r="Y66" s="85" t="s">
        <v>347</v>
      </c>
      <c r="Z66" s="85" t="s">
        <v>348</v>
      </c>
      <c r="AA66" s="82" t="s">
        <v>349</v>
      </c>
      <c r="AB66" s="85" t="s">
        <v>349</v>
      </c>
      <c r="AC66" s="85" t="s">
        <v>349</v>
      </c>
      <c r="AD66" s="85" t="s">
        <v>349</v>
      </c>
      <c r="AE66" s="85" t="s">
        <v>349</v>
      </c>
      <c r="AF66" s="85" t="s">
        <v>349</v>
      </c>
      <c r="AG66" s="85" t="s">
        <v>349</v>
      </c>
      <c r="AH66" s="85" t="s">
        <v>349</v>
      </c>
      <c r="AI66" s="29"/>
      <c r="AJ66" s="22" t="s">
        <v>417</v>
      </c>
      <c r="AK66" s="22"/>
      <c r="AL66" s="22"/>
      <c r="AM66" s="22"/>
      <c r="AN66" s="29"/>
      <c r="AO66" s="22"/>
      <c r="AP66" s="83" t="s">
        <v>352</v>
      </c>
      <c r="AQ66" s="22" t="s">
        <v>353</v>
      </c>
      <c r="AR66" s="22" t="s">
        <v>354</v>
      </c>
      <c r="AS66" s="22"/>
      <c r="AT66" s="83" t="s">
        <v>356</v>
      </c>
      <c r="AU66" s="22"/>
      <c r="AV66" s="22"/>
      <c r="AW66" s="41" t="s">
        <v>79</v>
      </c>
      <c r="AX66" s="41" t="s">
        <v>79</v>
      </c>
      <c r="AY66" s="41" t="s">
        <v>80</v>
      </c>
      <c r="AZ66" s="41" t="s">
        <v>79</v>
      </c>
      <c r="BA66" s="41" t="s">
        <v>80</v>
      </c>
      <c r="BB66" s="41" t="s">
        <v>79</v>
      </c>
      <c r="BC66" s="41" t="s">
        <v>80</v>
      </c>
    </row>
    <row r="67" spans="1:55" s="46" customFormat="1" ht="165.75">
      <c r="A67" s="260">
        <v>59</v>
      </c>
      <c r="C67" s="22" t="s">
        <v>418</v>
      </c>
      <c r="D67" s="22" t="s">
        <v>419</v>
      </c>
      <c r="E67" s="22" t="s">
        <v>420</v>
      </c>
      <c r="F67" s="22"/>
      <c r="G67" s="22" t="s">
        <v>337</v>
      </c>
      <c r="H67" s="79" t="s">
        <v>408</v>
      </c>
      <c r="I67" s="79" t="s">
        <v>339</v>
      </c>
      <c r="J67" s="22"/>
      <c r="K67" s="22" t="s">
        <v>419</v>
      </c>
      <c r="L67" s="22" t="s">
        <v>420</v>
      </c>
      <c r="M67" s="22" t="s">
        <v>421</v>
      </c>
      <c r="N67" s="22"/>
      <c r="O67" s="135"/>
      <c r="P67" s="22"/>
      <c r="Q67" s="22"/>
      <c r="R67" s="22"/>
      <c r="S67" s="22"/>
      <c r="T67" s="22"/>
      <c r="U67" s="22"/>
      <c r="V67" s="85" t="s">
        <v>347</v>
      </c>
      <c r="W67" s="85" t="s">
        <v>347</v>
      </c>
      <c r="X67" s="85" t="s">
        <v>349</v>
      </c>
      <c r="Y67" s="85" t="s">
        <v>347</v>
      </c>
      <c r="Z67" s="85" t="s">
        <v>348</v>
      </c>
      <c r="AA67" s="82" t="s">
        <v>348</v>
      </c>
      <c r="AB67" s="85" t="s">
        <v>349</v>
      </c>
      <c r="AC67" s="85" t="s">
        <v>349</v>
      </c>
      <c r="AD67" s="85" t="s">
        <v>349</v>
      </c>
      <c r="AE67" s="85" t="s">
        <v>349</v>
      </c>
      <c r="AF67" s="85" t="s">
        <v>349</v>
      </c>
      <c r="AG67" s="85" t="s">
        <v>349</v>
      </c>
      <c r="AH67" s="85" t="s">
        <v>349</v>
      </c>
      <c r="AI67" s="29"/>
      <c r="AJ67" s="22" t="s">
        <v>422</v>
      </c>
      <c r="AK67" s="22"/>
      <c r="AL67" s="22"/>
      <c r="AM67" s="22"/>
      <c r="AN67" s="29"/>
      <c r="AO67" s="22"/>
      <c r="AP67" s="83" t="s">
        <v>352</v>
      </c>
      <c r="AQ67" s="22" t="s">
        <v>353</v>
      </c>
      <c r="AR67" s="22" t="s">
        <v>354</v>
      </c>
      <c r="AS67" s="22"/>
      <c r="AT67" s="83" t="s">
        <v>356</v>
      </c>
      <c r="AU67" s="22"/>
      <c r="AV67" s="22"/>
      <c r="AW67" s="41" t="s">
        <v>88</v>
      </c>
      <c r="AX67" s="41" t="s">
        <v>88</v>
      </c>
      <c r="AY67" s="41" t="s">
        <v>80</v>
      </c>
      <c r="AZ67" s="41" t="s">
        <v>80</v>
      </c>
      <c r="BA67" s="41" t="s">
        <v>80</v>
      </c>
      <c r="BB67" s="41" t="s">
        <v>80</v>
      </c>
      <c r="BC67" s="41" t="s">
        <v>80</v>
      </c>
    </row>
    <row r="68" spans="1:55" s="46" customFormat="1" ht="140.25">
      <c r="A68" s="260">
        <v>60</v>
      </c>
      <c r="C68" s="22" t="s">
        <v>423</v>
      </c>
      <c r="D68" s="22" t="s">
        <v>424</v>
      </c>
      <c r="E68" s="22" t="s">
        <v>425</v>
      </c>
      <c r="F68" s="22"/>
      <c r="G68" s="22" t="s">
        <v>337</v>
      </c>
      <c r="H68" s="79" t="s">
        <v>408</v>
      </c>
      <c r="I68" s="79" t="s">
        <v>339</v>
      </c>
      <c r="J68" s="22"/>
      <c r="K68" s="22" t="s">
        <v>424</v>
      </c>
      <c r="L68" s="22" t="s">
        <v>425</v>
      </c>
      <c r="M68" s="22" t="s">
        <v>426</v>
      </c>
      <c r="N68" s="22"/>
      <c r="O68" s="135"/>
      <c r="P68" s="22"/>
      <c r="Q68" s="22"/>
      <c r="R68" s="22"/>
      <c r="S68" s="22"/>
      <c r="T68" s="22"/>
      <c r="U68" s="22"/>
      <c r="V68" s="85" t="s">
        <v>347</v>
      </c>
      <c r="W68" s="85" t="s">
        <v>347</v>
      </c>
      <c r="X68" s="85" t="s">
        <v>347</v>
      </c>
      <c r="Y68" s="85" t="s">
        <v>347</v>
      </c>
      <c r="Z68" s="85" t="s">
        <v>347</v>
      </c>
      <c r="AA68" s="82" t="s">
        <v>348</v>
      </c>
      <c r="AB68" s="85" t="s">
        <v>349</v>
      </c>
      <c r="AC68" s="85" t="s">
        <v>349</v>
      </c>
      <c r="AD68" s="85" t="s">
        <v>349</v>
      </c>
      <c r="AE68" s="85" t="s">
        <v>349</v>
      </c>
      <c r="AF68" s="85" t="s">
        <v>349</v>
      </c>
      <c r="AG68" s="85" t="s">
        <v>349</v>
      </c>
      <c r="AH68" s="85" t="s">
        <v>349</v>
      </c>
      <c r="AI68" s="29"/>
      <c r="AJ68" s="22" t="s">
        <v>427</v>
      </c>
      <c r="AK68" s="22"/>
      <c r="AL68" s="22"/>
      <c r="AM68" s="22"/>
      <c r="AN68" s="29"/>
      <c r="AO68" s="22"/>
      <c r="AP68" s="83" t="s">
        <v>352</v>
      </c>
      <c r="AQ68" s="22" t="s">
        <v>428</v>
      </c>
      <c r="AR68" s="22" t="s">
        <v>429</v>
      </c>
      <c r="AS68" s="22"/>
      <c r="AT68" s="83" t="s">
        <v>356</v>
      </c>
      <c r="AU68" s="22"/>
      <c r="AV68" s="22"/>
      <c r="AW68" s="41" t="s">
        <v>88</v>
      </c>
      <c r="AX68" s="41" t="s">
        <v>80</v>
      </c>
      <c r="AY68" s="41" t="s">
        <v>80</v>
      </c>
      <c r="AZ68" s="41" t="s">
        <v>79</v>
      </c>
      <c r="BA68" s="41" t="s">
        <v>80</v>
      </c>
      <c r="BB68" s="41" t="s">
        <v>79</v>
      </c>
      <c r="BC68" s="41" t="s">
        <v>80</v>
      </c>
    </row>
    <row r="69" spans="1:55" s="46" customFormat="1" ht="140.25">
      <c r="A69" s="260">
        <v>61</v>
      </c>
      <c r="C69" s="22" t="s">
        <v>430</v>
      </c>
      <c r="D69" s="22" t="s">
        <v>431</v>
      </c>
      <c r="E69" s="22" t="s">
        <v>432</v>
      </c>
      <c r="F69" s="22"/>
      <c r="G69" s="22" t="s">
        <v>337</v>
      </c>
      <c r="H69" s="79" t="s">
        <v>408</v>
      </c>
      <c r="I69" s="22" t="s">
        <v>433</v>
      </c>
      <c r="J69" s="22"/>
      <c r="K69" s="22" t="s">
        <v>431</v>
      </c>
      <c r="L69" s="22" t="s">
        <v>432</v>
      </c>
      <c r="M69" s="22" t="s">
        <v>434</v>
      </c>
      <c r="N69" s="22"/>
      <c r="O69" s="135"/>
      <c r="P69" s="22"/>
      <c r="Q69" s="22"/>
      <c r="R69" s="22"/>
      <c r="S69" s="22"/>
      <c r="T69" s="22"/>
      <c r="U69" s="22"/>
      <c r="V69" s="85" t="s">
        <v>347</v>
      </c>
      <c r="W69" s="85" t="s">
        <v>347</v>
      </c>
      <c r="X69" s="85" t="s">
        <v>347</v>
      </c>
      <c r="Y69" s="85" t="s">
        <v>347</v>
      </c>
      <c r="Z69" s="85" t="s">
        <v>348</v>
      </c>
      <c r="AA69" s="82" t="s">
        <v>348</v>
      </c>
      <c r="AB69" s="85" t="s">
        <v>347</v>
      </c>
      <c r="AC69" s="85" t="s">
        <v>347</v>
      </c>
      <c r="AD69" s="85" t="s">
        <v>347</v>
      </c>
      <c r="AE69" s="85" t="s">
        <v>347</v>
      </c>
      <c r="AF69" s="85" t="s">
        <v>348</v>
      </c>
      <c r="AG69" s="85" t="s">
        <v>348</v>
      </c>
      <c r="AH69" s="85" t="s">
        <v>348</v>
      </c>
      <c r="AI69" s="29"/>
      <c r="AJ69" s="22" t="s">
        <v>435</v>
      </c>
      <c r="AK69" s="22"/>
      <c r="AL69" s="22"/>
      <c r="AM69" s="22"/>
      <c r="AN69" s="29"/>
      <c r="AO69" s="22"/>
      <c r="AP69" s="83" t="s">
        <v>352</v>
      </c>
      <c r="AQ69" s="22" t="s">
        <v>436</v>
      </c>
      <c r="AR69" s="22" t="s">
        <v>365</v>
      </c>
      <c r="AS69" s="22"/>
      <c r="AT69" s="83" t="s">
        <v>356</v>
      </c>
      <c r="AU69" s="22"/>
      <c r="AV69" s="22"/>
      <c r="AW69" s="41" t="s">
        <v>80</v>
      </c>
      <c r="AX69" s="41" t="s">
        <v>79</v>
      </c>
      <c r="AY69" s="41" t="s">
        <v>80</v>
      </c>
      <c r="AZ69" s="41" t="s">
        <v>80</v>
      </c>
      <c r="BA69" s="41" t="s">
        <v>80</v>
      </c>
      <c r="BB69" s="41" t="s">
        <v>80</v>
      </c>
      <c r="BC69" s="41" t="s">
        <v>80</v>
      </c>
    </row>
    <row r="70" spans="1:55" s="103" customFormat="1" ht="140.25">
      <c r="A70" s="168">
        <v>62</v>
      </c>
      <c r="B70" s="103">
        <v>11</v>
      </c>
      <c r="C70" s="43" t="s">
        <v>423</v>
      </c>
      <c r="D70" s="43" t="s">
        <v>437</v>
      </c>
      <c r="E70" s="43" t="s">
        <v>438</v>
      </c>
      <c r="F70" s="43"/>
      <c r="G70" s="43" t="s">
        <v>337</v>
      </c>
      <c r="H70" s="279" t="s">
        <v>408</v>
      </c>
      <c r="I70" s="279" t="s">
        <v>339</v>
      </c>
      <c r="J70" s="43"/>
      <c r="K70" s="43" t="s">
        <v>437</v>
      </c>
      <c r="L70" s="43" t="s">
        <v>438</v>
      </c>
      <c r="M70" s="43" t="s">
        <v>439</v>
      </c>
      <c r="N70" s="43"/>
      <c r="O70" s="43"/>
      <c r="P70" s="43"/>
      <c r="Q70" s="43"/>
      <c r="R70" s="43"/>
      <c r="S70" s="43"/>
      <c r="T70" s="43"/>
      <c r="U70" s="43"/>
      <c r="V70" s="280" t="s">
        <v>347</v>
      </c>
      <c r="W70" s="280" t="s">
        <v>347</v>
      </c>
      <c r="X70" s="280" t="s">
        <v>347</v>
      </c>
      <c r="Y70" s="280" t="s">
        <v>347</v>
      </c>
      <c r="Z70" s="280" t="s">
        <v>348</v>
      </c>
      <c r="AA70" s="281" t="s">
        <v>347</v>
      </c>
      <c r="AB70" s="280" t="s">
        <v>347</v>
      </c>
      <c r="AC70" s="280" t="s">
        <v>347</v>
      </c>
      <c r="AD70" s="280" t="s">
        <v>347</v>
      </c>
      <c r="AE70" s="280" t="s">
        <v>347</v>
      </c>
      <c r="AF70" s="280" t="s">
        <v>347</v>
      </c>
      <c r="AG70" s="280" t="s">
        <v>347</v>
      </c>
      <c r="AH70" s="280" t="s">
        <v>348</v>
      </c>
      <c r="AI70" s="54"/>
      <c r="AJ70" s="43" t="s">
        <v>440</v>
      </c>
      <c r="AK70" s="43"/>
      <c r="AL70" s="43"/>
      <c r="AM70" s="43"/>
      <c r="AN70" s="54"/>
      <c r="AO70" s="43"/>
      <c r="AP70" s="104" t="s">
        <v>352</v>
      </c>
      <c r="AQ70" s="43" t="s">
        <v>364</v>
      </c>
      <c r="AR70" s="43" t="s">
        <v>365</v>
      </c>
      <c r="AS70" s="43"/>
      <c r="AT70" s="104" t="s">
        <v>356</v>
      </c>
      <c r="AU70" s="43"/>
      <c r="AV70" s="43"/>
      <c r="AW70" s="56" t="s">
        <v>80</v>
      </c>
      <c r="AX70" s="56" t="s">
        <v>80</v>
      </c>
      <c r="AY70" s="56" t="s">
        <v>80</v>
      </c>
      <c r="AZ70" s="56" t="s">
        <v>80</v>
      </c>
      <c r="BA70" s="56" t="s">
        <v>80</v>
      </c>
      <c r="BB70" s="56" t="s">
        <v>80</v>
      </c>
      <c r="BC70" s="56" t="s">
        <v>80</v>
      </c>
    </row>
    <row r="71" spans="1:55" s="46" customFormat="1" ht="140.25">
      <c r="A71" s="260">
        <v>63</v>
      </c>
      <c r="C71" s="22" t="s">
        <v>430</v>
      </c>
      <c r="D71" s="22" t="s">
        <v>441</v>
      </c>
      <c r="E71" s="22" t="s">
        <v>442</v>
      </c>
      <c r="F71" s="22"/>
      <c r="G71" s="22" t="s">
        <v>337</v>
      </c>
      <c r="H71" s="79" t="s">
        <v>408</v>
      </c>
      <c r="I71" s="22" t="s">
        <v>443</v>
      </c>
      <c r="J71" s="22"/>
      <c r="K71" s="22" t="s">
        <v>441</v>
      </c>
      <c r="L71" s="22" t="s">
        <v>442</v>
      </c>
      <c r="M71" s="22" t="s">
        <v>444</v>
      </c>
      <c r="N71" s="22"/>
      <c r="O71" s="135"/>
      <c r="P71" s="22"/>
      <c r="Q71" s="22"/>
      <c r="R71" s="22"/>
      <c r="S71" s="22"/>
      <c r="T71" s="22"/>
      <c r="U71" s="22"/>
      <c r="V71" s="85" t="s">
        <v>347</v>
      </c>
      <c r="W71" s="85" t="s">
        <v>347</v>
      </c>
      <c r="X71" s="85" t="s">
        <v>347</v>
      </c>
      <c r="Y71" s="85" t="s">
        <v>347</v>
      </c>
      <c r="Z71" s="85" t="s">
        <v>347</v>
      </c>
      <c r="AA71" s="82" t="s">
        <v>347</v>
      </c>
      <c r="AB71" s="85" t="s">
        <v>347</v>
      </c>
      <c r="AC71" s="85" t="s">
        <v>347</v>
      </c>
      <c r="AD71" s="85" t="s">
        <v>347</v>
      </c>
      <c r="AE71" s="85" t="s">
        <v>347</v>
      </c>
      <c r="AF71" s="85" t="s">
        <v>348</v>
      </c>
      <c r="AG71" s="85" t="s">
        <v>348</v>
      </c>
      <c r="AH71" s="85" t="s">
        <v>349</v>
      </c>
      <c r="AI71" s="29"/>
      <c r="AJ71" s="22" t="s">
        <v>445</v>
      </c>
      <c r="AK71" s="22"/>
      <c r="AL71" s="22"/>
      <c r="AM71" s="22"/>
      <c r="AN71" s="29"/>
      <c r="AO71" s="22"/>
      <c r="AP71" s="83" t="s">
        <v>352</v>
      </c>
      <c r="AQ71" s="22" t="s">
        <v>364</v>
      </c>
      <c r="AR71" s="22" t="s">
        <v>365</v>
      </c>
      <c r="AS71" s="22"/>
      <c r="AT71" s="83" t="s">
        <v>356</v>
      </c>
      <c r="AU71" s="22"/>
      <c r="AV71" s="22"/>
      <c r="AW71" s="41" t="s">
        <v>88</v>
      </c>
      <c r="AX71" s="41" t="s">
        <v>88</v>
      </c>
      <c r="AY71" s="41" t="s">
        <v>80</v>
      </c>
      <c r="AZ71" s="41" t="s">
        <v>80</v>
      </c>
      <c r="BA71" s="41" t="s">
        <v>80</v>
      </c>
      <c r="BB71" s="41" t="s">
        <v>80</v>
      </c>
      <c r="BC71" s="41" t="s">
        <v>80</v>
      </c>
    </row>
    <row r="72" spans="1:55" s="46" customFormat="1" ht="140.25">
      <c r="A72" s="260">
        <v>64</v>
      </c>
      <c r="C72" s="22" t="s">
        <v>423</v>
      </c>
      <c r="D72" s="22" t="s">
        <v>446</v>
      </c>
      <c r="E72" s="22" t="s">
        <v>447</v>
      </c>
      <c r="F72" s="22"/>
      <c r="G72" s="22" t="s">
        <v>337</v>
      </c>
      <c r="H72" s="79" t="s">
        <v>408</v>
      </c>
      <c r="I72" s="79" t="s">
        <v>339</v>
      </c>
      <c r="J72" s="22"/>
      <c r="K72" s="22" t="s">
        <v>446</v>
      </c>
      <c r="L72" s="22" t="s">
        <v>447</v>
      </c>
      <c r="M72" s="22" t="s">
        <v>448</v>
      </c>
      <c r="N72" s="22"/>
      <c r="O72" s="135"/>
      <c r="P72" s="22"/>
      <c r="Q72" s="22"/>
      <c r="R72" s="22"/>
      <c r="S72" s="22"/>
      <c r="T72" s="22"/>
      <c r="U72" s="22"/>
      <c r="V72" s="85" t="s">
        <v>347</v>
      </c>
      <c r="W72" s="85" t="s">
        <v>347</v>
      </c>
      <c r="X72" s="85" t="s">
        <v>347</v>
      </c>
      <c r="Y72" s="85" t="s">
        <v>347</v>
      </c>
      <c r="Z72" s="85" t="s">
        <v>347</v>
      </c>
      <c r="AA72" s="82" t="s">
        <v>347</v>
      </c>
      <c r="AB72" s="85" t="s">
        <v>347</v>
      </c>
      <c r="AC72" s="85" t="s">
        <v>347</v>
      </c>
      <c r="AD72" s="85" t="s">
        <v>347</v>
      </c>
      <c r="AE72" s="85" t="s">
        <v>347</v>
      </c>
      <c r="AF72" s="85" t="s">
        <v>348</v>
      </c>
      <c r="AG72" s="85" t="s">
        <v>349</v>
      </c>
      <c r="AH72" s="85" t="s">
        <v>349</v>
      </c>
      <c r="AI72" s="29"/>
      <c r="AJ72" s="22" t="s">
        <v>449</v>
      </c>
      <c r="AK72" s="22"/>
      <c r="AL72" s="22"/>
      <c r="AM72" s="22"/>
      <c r="AN72" s="29"/>
      <c r="AO72" s="22"/>
      <c r="AP72" s="83" t="s">
        <v>352</v>
      </c>
      <c r="AQ72" s="22" t="s">
        <v>428</v>
      </c>
      <c r="AR72" s="22" t="s">
        <v>429</v>
      </c>
      <c r="AS72" s="22"/>
      <c r="AT72" s="83" t="s">
        <v>356</v>
      </c>
      <c r="AU72" s="22"/>
      <c r="AV72" s="22"/>
      <c r="AW72" s="41" t="s">
        <v>80</v>
      </c>
      <c r="AX72" s="41" t="s">
        <v>88</v>
      </c>
      <c r="AY72" s="41" t="s">
        <v>80</v>
      </c>
      <c r="AZ72" s="41" t="s">
        <v>80</v>
      </c>
      <c r="BA72" s="41" t="s">
        <v>80</v>
      </c>
      <c r="BB72" s="41" t="s">
        <v>79</v>
      </c>
      <c r="BC72" s="41" t="s">
        <v>80</v>
      </c>
    </row>
    <row r="73" spans="1:55" s="46" customFormat="1" ht="140.25">
      <c r="A73" s="260">
        <v>65</v>
      </c>
      <c r="C73" s="22" t="s">
        <v>423</v>
      </c>
      <c r="D73" s="22" t="s">
        <v>450</v>
      </c>
      <c r="E73" s="22" t="s">
        <v>451</v>
      </c>
      <c r="F73" s="22"/>
      <c r="G73" s="22" t="s">
        <v>337</v>
      </c>
      <c r="H73" s="79" t="s">
        <v>408</v>
      </c>
      <c r="I73" s="79" t="s">
        <v>339</v>
      </c>
      <c r="J73" s="22"/>
      <c r="K73" s="22" t="s">
        <v>450</v>
      </c>
      <c r="L73" s="22" t="s">
        <v>451</v>
      </c>
      <c r="M73" s="22" t="s">
        <v>452</v>
      </c>
      <c r="N73" s="22"/>
      <c r="O73" s="135"/>
      <c r="P73" s="22"/>
      <c r="Q73" s="22"/>
      <c r="R73" s="22"/>
      <c r="S73" s="22"/>
      <c r="T73" s="22"/>
      <c r="U73" s="22"/>
      <c r="V73" s="85" t="s">
        <v>347</v>
      </c>
      <c r="W73" s="85" t="s">
        <v>347</v>
      </c>
      <c r="X73" s="85" t="s">
        <v>347</v>
      </c>
      <c r="Y73" s="85" t="s">
        <v>347</v>
      </c>
      <c r="Z73" s="85" t="s">
        <v>347</v>
      </c>
      <c r="AA73" s="82" t="s">
        <v>347</v>
      </c>
      <c r="AB73" s="85" t="s">
        <v>347</v>
      </c>
      <c r="AC73" s="85" t="s">
        <v>347</v>
      </c>
      <c r="AD73" s="85" t="s">
        <v>347</v>
      </c>
      <c r="AE73" s="85" t="s">
        <v>347</v>
      </c>
      <c r="AF73" s="85" t="s">
        <v>348</v>
      </c>
      <c r="AG73" s="85" t="s">
        <v>349</v>
      </c>
      <c r="AH73" s="85" t="s">
        <v>349</v>
      </c>
      <c r="AI73" s="29"/>
      <c r="AJ73" s="22" t="s">
        <v>449</v>
      </c>
      <c r="AK73" s="22"/>
      <c r="AL73" s="22"/>
      <c r="AM73" s="22"/>
      <c r="AN73" s="29"/>
      <c r="AO73" s="22"/>
      <c r="AP73" s="83" t="s">
        <v>352</v>
      </c>
      <c r="AQ73" s="22" t="s">
        <v>428</v>
      </c>
      <c r="AR73" s="22" t="s">
        <v>429</v>
      </c>
      <c r="AS73" s="22"/>
      <c r="AT73" s="83" t="s">
        <v>356</v>
      </c>
      <c r="AU73" s="22"/>
      <c r="AV73" s="22"/>
      <c r="AW73" s="41" t="s">
        <v>80</v>
      </c>
      <c r="AX73" s="41" t="s">
        <v>88</v>
      </c>
      <c r="AY73" s="41" t="s">
        <v>80</v>
      </c>
      <c r="AZ73" s="41" t="s">
        <v>80</v>
      </c>
      <c r="BA73" s="41" t="s">
        <v>80</v>
      </c>
      <c r="BB73" s="41" t="s">
        <v>79</v>
      </c>
      <c r="BC73" s="41" t="s">
        <v>80</v>
      </c>
    </row>
    <row r="74" spans="1:55" s="46" customFormat="1" ht="140.25">
      <c r="A74" s="255">
        <v>66</v>
      </c>
      <c r="C74" s="22" t="s">
        <v>453</v>
      </c>
      <c r="D74" s="22"/>
      <c r="E74" s="22" t="s">
        <v>454</v>
      </c>
      <c r="F74" s="22"/>
      <c r="G74" s="22" t="s">
        <v>337</v>
      </c>
      <c r="H74" s="79" t="s">
        <v>408</v>
      </c>
      <c r="I74" s="79" t="s">
        <v>339</v>
      </c>
      <c r="J74" s="22"/>
      <c r="K74" s="22" t="s">
        <v>453</v>
      </c>
      <c r="L74" s="22" t="s">
        <v>454</v>
      </c>
      <c r="M74" s="22" t="s">
        <v>455</v>
      </c>
      <c r="N74" s="22"/>
      <c r="O74" s="135"/>
      <c r="P74" s="22"/>
      <c r="Q74" s="22"/>
      <c r="R74" s="22"/>
      <c r="S74" s="22"/>
      <c r="T74" s="22"/>
      <c r="U74" s="22"/>
      <c r="V74" s="85" t="s">
        <v>347</v>
      </c>
      <c r="W74" s="85" t="s">
        <v>347</v>
      </c>
      <c r="X74" s="85" t="s">
        <v>347</v>
      </c>
      <c r="Y74" s="85" t="s">
        <v>347</v>
      </c>
      <c r="Z74" s="85" t="s">
        <v>347</v>
      </c>
      <c r="AA74" s="82" t="s">
        <v>347</v>
      </c>
      <c r="AB74" s="85" t="s">
        <v>347</v>
      </c>
      <c r="AC74" s="85" t="s">
        <v>347</v>
      </c>
      <c r="AD74" s="85" t="s">
        <v>347</v>
      </c>
      <c r="AE74" s="85" t="s">
        <v>347</v>
      </c>
      <c r="AF74" s="85" t="s">
        <v>348</v>
      </c>
      <c r="AG74" s="85" t="s">
        <v>349</v>
      </c>
      <c r="AH74" s="85" t="s">
        <v>349</v>
      </c>
      <c r="AI74" s="29"/>
      <c r="AJ74" s="22" t="s">
        <v>449</v>
      </c>
      <c r="AK74" s="22"/>
      <c r="AL74" s="22"/>
      <c r="AM74" s="22"/>
      <c r="AN74" s="29"/>
      <c r="AO74" s="22"/>
      <c r="AP74" s="83" t="s">
        <v>352</v>
      </c>
      <c r="AQ74" s="22" t="s">
        <v>428</v>
      </c>
      <c r="AR74" s="22" t="s">
        <v>429</v>
      </c>
      <c r="AS74" s="22"/>
      <c r="AT74" s="83" t="s">
        <v>356</v>
      </c>
      <c r="AU74" s="22"/>
      <c r="AV74" s="22"/>
      <c r="AW74" s="41" t="s">
        <v>80</v>
      </c>
      <c r="AX74" s="41" t="s">
        <v>80</v>
      </c>
      <c r="AY74" s="41" t="s">
        <v>80</v>
      </c>
      <c r="AZ74" s="41" t="s">
        <v>79</v>
      </c>
      <c r="BA74" s="41" t="s">
        <v>79</v>
      </c>
      <c r="BB74" s="41" t="s">
        <v>80</v>
      </c>
      <c r="BC74" s="41" t="s">
        <v>80</v>
      </c>
    </row>
    <row r="75" spans="1:55" s="208" customFormat="1" ht="140.25">
      <c r="A75" s="261">
        <v>67</v>
      </c>
      <c r="B75" s="207">
        <v>3</v>
      </c>
      <c r="C75" s="173" t="str">
        <f>VLOOKUP($B$75,'Catalytic Projects'!$A$9:$BS$34,COLUMN(C1),FALSE)</f>
        <v>Granger Bay (Cape Town stadium) </v>
      </c>
      <c r="D75" s="173">
        <f>VLOOKUP($B$75,'Catalytic Projects'!$A$9:$BS$34,COLUMN(D1),FALSE)</f>
        <v>0</v>
      </c>
      <c r="E75" s="173" t="str">
        <f>VLOOKUP($B$75,'Catalytic Projects'!$A$9:$BS$34,COLUMN(E1),FALSE)</f>
        <v>Commercial development. Sale of zoned municipal land  </v>
      </c>
      <c r="F75" s="173">
        <f>VLOOKUP($B$75,'Catalytic Projects'!$A$9:$BS$34,COLUMN(F1),FALSE)</f>
        <v>0</v>
      </c>
      <c r="G75" s="173" t="str">
        <f>VLOOKUP($B$75,'Catalytic Projects'!$A$9:$BS$34,COLUMN(G1),FALSE)</f>
        <v>IDP Focus Area 1- Opportunity City </v>
      </c>
      <c r="H75" s="173" t="str">
        <f>VLOOKUP($B$75,'Catalytic Projects'!$A$9:$BS$34,COLUMN(H1),FALSE)</f>
        <v>Leveraging City assets to drive
economic growth and  sustainable development. Effective utilisation of underutilised Council land to stimulate further growth and investment, leverage economic growth, generate income and to create employment opportunities. </v>
      </c>
      <c r="I75" s="173" t="str">
        <f>VLOOKUP($B$75,'Catalytic Projects'!$A$9:$BS$34,COLUMN(I1),FALSE)</f>
        <v>Create mixed-use development opportunities in property market </v>
      </c>
      <c r="J75" s="173">
        <f>VLOOKUP($B$75,'Catalytic Projects'!$A$9:$BS$34,COLUMN(J1),FALSE)</f>
        <v>0</v>
      </c>
      <c r="K75" s="173" t="str">
        <f>VLOOKUP($B$75,'Catalytic Projects'!$A$9:$BS$34,COLUMN(K1),FALSE)</f>
        <v>Granger Bay</v>
      </c>
      <c r="L75" s="173" t="str">
        <f>VLOOKUP($B$75,'Catalytic Projects'!$A$9:$BS$34,COLUMN(L1),FALSE)</f>
        <v>Commercial development. Sale of zoned municipal land  </v>
      </c>
      <c r="M75" s="173" t="str">
        <f>VLOOKUP($B$75,'Catalytic Projects'!$A$9:$BS$34,COLUMN(M1),FALSE)</f>
        <v>Portion of Erf 1056, Green Point</v>
      </c>
      <c r="N75" s="173">
        <f>VLOOKUP($B$75,'Catalytic Projects'!$A$9:$BS$34,COLUMN(N1),FALSE)</f>
        <v>0</v>
      </c>
      <c r="O75" s="173">
        <f>VLOOKUP($B$75,'Catalytic Projects'!$A$9:$BS$34,COLUMN(O1),FALSE)</f>
        <v>138000</v>
      </c>
      <c r="P75" s="173">
        <f>VLOOKUP($B$75,'Catalytic Projects'!$A$9:$BS$34,COLUMN(P1),FALSE)</f>
        <v>3860</v>
      </c>
      <c r="Q75" s="173">
        <f>VLOOKUP($B$75,'Catalytic Projects'!$A$9:$BS$34,COLUMN(Q1),FALSE)</f>
        <v>0</v>
      </c>
      <c r="R75" s="173">
        <f>VLOOKUP($B$75,'Catalytic Projects'!$A$9:$BS$34,COLUMN(R1),FALSE)</f>
        <v>0</v>
      </c>
      <c r="S75" s="173">
        <f>VLOOKUP($B$75,'Catalytic Projects'!$A$9:$BS$34,COLUMN(S1),FALSE)</f>
        <v>0</v>
      </c>
      <c r="T75" s="173">
        <f>VLOOKUP($B$75,'Catalytic Projects'!$A$9:$BS$34,COLUMN(T1),FALSE)</f>
        <v>0</v>
      </c>
      <c r="U75" s="173">
        <f>VLOOKUP($B$75,'Catalytic Projects'!$A$9:$BS$34,COLUMN(U1),FALSE)</f>
        <v>0</v>
      </c>
      <c r="V75" s="173" t="str">
        <f>VLOOKUP($B$75,'Catalytic Projects'!$A$9:$BS$34,COLUMN(V1),FALSE)</f>
        <v>Yes</v>
      </c>
      <c r="W75" s="173" t="str">
        <f>VLOOKUP($B$75,'Catalytic Projects'!$A$9:$BS$34,COLUMN(W1),FALSE)</f>
        <v>Yes</v>
      </c>
      <c r="X75" s="173" t="str">
        <f>VLOOKUP($B$75,'Catalytic Projects'!$A$9:$BS$34,COLUMN(X1),FALSE)</f>
        <v>Yes</v>
      </c>
      <c r="Y75" s="173" t="str">
        <f>VLOOKUP($B$75,'Catalytic Projects'!$A$9:$BS$34,COLUMN(Y1),FALSE)</f>
        <v>Yes</v>
      </c>
      <c r="Z75" s="173" t="str">
        <f>VLOOKUP($B$75,'Catalytic Projects'!$A$9:$BS$34,COLUMN(Z1),FALSE)</f>
        <v>Yes</v>
      </c>
      <c r="AA75" s="173" t="str">
        <f>VLOOKUP($B$75,'Catalytic Projects'!$A$9:$BS$34,COLUMN(AA1),FALSE)</f>
        <v>Yes</v>
      </c>
      <c r="AB75" s="173" t="str">
        <f>VLOOKUP($B$75,'Catalytic Projects'!$A$9:$BS$34,COLUMN(AB1),FALSE)</f>
        <v>Yes</v>
      </c>
      <c r="AC75" s="173" t="str">
        <f>VLOOKUP($B$75,'Catalytic Projects'!$A$9:$BS$34,COLUMN(AC1),FALSE)</f>
        <v>Yes</v>
      </c>
      <c r="AD75" s="173" t="str">
        <f>VLOOKUP($B$75,'Catalytic Projects'!$A$9:$BS$34,COLUMN(AD1),FALSE)</f>
        <v>Yes</v>
      </c>
      <c r="AE75" s="173" t="str">
        <f>VLOOKUP($B$75,'Catalytic Projects'!$A$9:$BS$34,COLUMN(AE1),FALSE)</f>
        <v>P</v>
      </c>
      <c r="AF75" s="173" t="str">
        <f>VLOOKUP($B$75,'Catalytic Projects'!$A$9:$BS$34,COLUMN(AF1),FALSE)</f>
        <v>N</v>
      </c>
      <c r="AG75" s="173" t="str">
        <f>VLOOKUP($B$75,'Catalytic Projects'!$A$9:$BS$34,COLUMN(AG1),FALSE)</f>
        <v>N</v>
      </c>
      <c r="AH75" s="173" t="str">
        <f>VLOOKUP($B$75,'Catalytic Projects'!$A$9:$BS$34,COLUMN(AH1),FALSE)</f>
        <v>N</v>
      </c>
      <c r="AI75" s="173">
        <f>VLOOKUP($B$75,'Catalytic Projects'!$A$9:$BS$34,COLUMN(AI1),FALSE)</f>
        <v>9</v>
      </c>
      <c r="AJ75" s="173" t="str">
        <f>VLOOKUP($B$75,'Catalytic Projects'!$A$9:$BS$34,COLUMN(AJ1),FALSE)</f>
        <v>(1) Market demand (2) Community involvement</v>
      </c>
      <c r="AK75" s="173">
        <f>VLOOKUP($B$75,'Catalytic Projects'!$A$9:$BS$34,COLUMN(AK1),FALSE)</f>
        <v>0</v>
      </c>
      <c r="AL75" s="173">
        <f>VLOOKUP($B$75,'Catalytic Projects'!$A$9:$BS$34,COLUMN(AL1),FALSE)</f>
        <v>0</v>
      </c>
      <c r="AM75" s="173">
        <f>VLOOKUP($B$75,'Catalytic Projects'!$A$9:$BS$34,COLUMN(AM1),FALSE)</f>
        <v>0</v>
      </c>
      <c r="AN75" s="173">
        <f>VLOOKUP($B$75,'Catalytic Projects'!$A$9:$BS$34,COLUMN(AN1),FALSE)</f>
        <v>0</v>
      </c>
      <c r="AO75" s="173">
        <f>VLOOKUP($B$75,'Catalytic Projects'!$A$9:$BS$34,COLUMN(AO1),FALSE)</f>
        <v>0</v>
      </c>
      <c r="AP75" s="173" t="str">
        <f>VLOOKUP($B$75,'Catalytic Projects'!$A$9:$BS$34,COLUMN(AP1),FALSE)</f>
        <v>Property Management </v>
      </c>
      <c r="AQ75" s="173" t="str">
        <f>VLOOKUP($B$75,'Catalytic Projects'!$A$9:$BS$34,COLUMN(AQ1),FALSE)</f>
        <v>Tania Lewis</v>
      </c>
      <c r="AR75" s="173" t="str">
        <f>VLOOKUP($B$75,'Catalytic Projects'!$A$9:$BS$34,COLUMN(AR1),FALSE)</f>
        <v>Head: Property Disposals</v>
      </c>
      <c r="AS75" s="173">
        <f>VLOOKUP($B$75,'Catalytic Projects'!$A$9:$BS$34,COLUMN(AS1),FALSE)</f>
        <v>0</v>
      </c>
      <c r="AT75" s="173" t="str">
        <f>VLOOKUP($B$75,'Catalytic Projects'!$A$9:$BS$34,COLUMN(AT1),FALSE)</f>
        <v>Civic Centre, 13th Floor, Heerengrach Blvd., Cape Town</v>
      </c>
      <c r="AU75" s="173">
        <f>VLOOKUP($B$75,'Catalytic Projects'!$A$9:$BS$34,COLUMN(AU1),FALSE)</f>
        <v>0</v>
      </c>
      <c r="AV75" s="173">
        <f>VLOOKUP($B$75,'Catalytic Projects'!$A$9:$BS$34,COLUMN(AV1),FALSE)</f>
        <v>0</v>
      </c>
      <c r="AW75" s="173" t="str">
        <f>VLOOKUP($B$75,'Catalytic Projects'!$A$9:$BS$34,COLUMN(AW1),FALSE)</f>
        <v>Yes</v>
      </c>
      <c r="AX75" s="173" t="str">
        <f>VLOOKUP($B$75,'Catalytic Projects'!$A$9:$BS$34,COLUMN(AX1),FALSE)</f>
        <v>Yes</v>
      </c>
      <c r="AY75" s="173" t="str">
        <f>VLOOKUP($B$75,'Catalytic Projects'!$A$9:$BS$34,COLUMN(AY1),FALSE)</f>
        <v>Yes</v>
      </c>
      <c r="AZ75" s="173" t="str">
        <f>VLOOKUP($B$75,'Catalytic Projects'!$A$9:$BS$34,COLUMN(AZ1),FALSE)</f>
        <v>No</v>
      </c>
      <c r="BA75" s="173" t="str">
        <f>VLOOKUP($B$75,'Catalytic Projects'!$A$9:$BS$34,COLUMN(BA1),FALSE)</f>
        <v>No</v>
      </c>
      <c r="BB75" s="173" t="str">
        <f>VLOOKUP($B$75,'Catalytic Projects'!$A$9:$BS$34,COLUMN(BB1),FALSE)</f>
        <v>Yes</v>
      </c>
      <c r="BC75" s="173" t="str">
        <f>VLOOKUP($B$75,'Catalytic Projects'!$A$9:$BS$34,COLUMN(BC1),FALSE)</f>
        <v>Yes</v>
      </c>
    </row>
    <row r="76" spans="1:55" s="46" customFormat="1" ht="191.25">
      <c r="A76" s="260">
        <v>68</v>
      </c>
      <c r="C76" s="22" t="s">
        <v>461</v>
      </c>
      <c r="D76" s="22" t="s">
        <v>462</v>
      </c>
      <c r="E76" s="22" t="s">
        <v>463</v>
      </c>
      <c r="F76" s="22"/>
      <c r="G76" s="22" t="s">
        <v>337</v>
      </c>
      <c r="H76" s="79" t="s">
        <v>464</v>
      </c>
      <c r="I76" s="79" t="s">
        <v>465</v>
      </c>
      <c r="J76" s="22"/>
      <c r="K76" s="22" t="s">
        <v>462</v>
      </c>
      <c r="L76" s="22" t="s">
        <v>463</v>
      </c>
      <c r="M76" s="22" t="s">
        <v>466</v>
      </c>
      <c r="N76" s="22"/>
      <c r="O76" s="135"/>
      <c r="P76" s="22"/>
      <c r="Q76" s="22"/>
      <c r="R76" s="22"/>
      <c r="S76" s="22"/>
      <c r="T76" s="22"/>
      <c r="U76" s="22"/>
      <c r="V76" s="85" t="s">
        <v>347</v>
      </c>
      <c r="W76" s="85" t="s">
        <v>347</v>
      </c>
      <c r="X76" s="85" t="s">
        <v>347</v>
      </c>
      <c r="Y76" s="85" t="s">
        <v>347</v>
      </c>
      <c r="Z76" s="85" t="s">
        <v>349</v>
      </c>
      <c r="AA76" s="82" t="s">
        <v>349</v>
      </c>
      <c r="AB76" s="85" t="s">
        <v>349</v>
      </c>
      <c r="AC76" s="85" t="s">
        <v>349</v>
      </c>
      <c r="AD76" s="85" t="s">
        <v>349</v>
      </c>
      <c r="AE76" s="85" t="s">
        <v>349</v>
      </c>
      <c r="AF76" s="85" t="s">
        <v>349</v>
      </c>
      <c r="AG76" s="85" t="s">
        <v>349</v>
      </c>
      <c r="AH76" s="85" t="s">
        <v>349</v>
      </c>
      <c r="AI76" s="29"/>
      <c r="AJ76" s="22" t="s">
        <v>467</v>
      </c>
      <c r="AK76" s="22"/>
      <c r="AL76" s="22"/>
      <c r="AM76" s="22"/>
      <c r="AN76" s="29"/>
      <c r="AO76" s="22"/>
      <c r="AP76" s="83" t="s">
        <v>352</v>
      </c>
      <c r="AQ76" s="22" t="s">
        <v>468</v>
      </c>
      <c r="AR76" s="22" t="s">
        <v>404</v>
      </c>
      <c r="AS76" s="22"/>
      <c r="AT76" s="83" t="s">
        <v>356</v>
      </c>
      <c r="AU76" s="22"/>
      <c r="AV76" s="22"/>
      <c r="AW76" s="41" t="s">
        <v>80</v>
      </c>
      <c r="AX76" s="41" t="s">
        <v>80</v>
      </c>
      <c r="AY76" s="41" t="s">
        <v>80</v>
      </c>
      <c r="AZ76" s="41" t="s">
        <v>79</v>
      </c>
      <c r="BA76" s="41" t="s">
        <v>79</v>
      </c>
      <c r="BB76" s="41" t="s">
        <v>80</v>
      </c>
      <c r="BC76" s="41" t="s">
        <v>80</v>
      </c>
    </row>
    <row r="77" spans="1:55" s="46" customFormat="1" ht="140.25">
      <c r="A77" s="260">
        <v>69</v>
      </c>
      <c r="C77" s="22" t="s">
        <v>469</v>
      </c>
      <c r="D77" s="22" t="s">
        <v>470</v>
      </c>
      <c r="E77" s="22" t="s">
        <v>471</v>
      </c>
      <c r="F77" s="22"/>
      <c r="G77" s="22" t="s">
        <v>337</v>
      </c>
      <c r="H77" s="79" t="s">
        <v>408</v>
      </c>
      <c r="I77" s="79" t="s">
        <v>339</v>
      </c>
      <c r="J77" s="22"/>
      <c r="K77" s="22" t="s">
        <v>470</v>
      </c>
      <c r="L77" s="22" t="s">
        <v>471</v>
      </c>
      <c r="M77" s="22" t="s">
        <v>472</v>
      </c>
      <c r="N77" s="22"/>
      <c r="O77" s="135"/>
      <c r="P77" s="22"/>
      <c r="Q77" s="22"/>
      <c r="R77" s="22"/>
      <c r="S77" s="22"/>
      <c r="T77" s="22"/>
      <c r="U77" s="22"/>
      <c r="V77" s="85" t="s">
        <v>347</v>
      </c>
      <c r="W77" s="85" t="s">
        <v>347</v>
      </c>
      <c r="X77" s="85" t="s">
        <v>347</v>
      </c>
      <c r="Y77" s="85" t="s">
        <v>347</v>
      </c>
      <c r="Z77" s="85" t="s">
        <v>349</v>
      </c>
      <c r="AA77" s="82" t="s">
        <v>349</v>
      </c>
      <c r="AB77" s="85" t="s">
        <v>349</v>
      </c>
      <c r="AC77" s="85" t="s">
        <v>349</v>
      </c>
      <c r="AD77" s="85" t="s">
        <v>349</v>
      </c>
      <c r="AE77" s="85" t="s">
        <v>349</v>
      </c>
      <c r="AF77" s="85" t="s">
        <v>349</v>
      </c>
      <c r="AG77" s="85" t="s">
        <v>349</v>
      </c>
      <c r="AH77" s="85" t="s">
        <v>349</v>
      </c>
      <c r="AI77" s="29"/>
      <c r="AJ77" s="22" t="s">
        <v>473</v>
      </c>
      <c r="AK77" s="22"/>
      <c r="AL77" s="22"/>
      <c r="AM77" s="22"/>
      <c r="AN77" s="29"/>
      <c r="AO77" s="22"/>
      <c r="AP77" s="83" t="s">
        <v>352</v>
      </c>
      <c r="AQ77" s="22" t="s">
        <v>468</v>
      </c>
      <c r="AR77" s="22" t="s">
        <v>404</v>
      </c>
      <c r="AS77" s="22"/>
      <c r="AT77" s="83" t="s">
        <v>356</v>
      </c>
      <c r="AU77" s="22"/>
      <c r="AV77" s="22"/>
      <c r="AW77" s="41" t="s">
        <v>80</v>
      </c>
      <c r="AX77" s="41" t="s">
        <v>80</v>
      </c>
      <c r="AY77" s="41" t="s">
        <v>80</v>
      </c>
      <c r="AZ77" s="41" t="s">
        <v>79</v>
      </c>
      <c r="BA77" s="41" t="s">
        <v>79</v>
      </c>
      <c r="BB77" s="41" t="s">
        <v>80</v>
      </c>
      <c r="BC77" s="41" t="s">
        <v>80</v>
      </c>
    </row>
    <row r="78" spans="1:55" s="46" customFormat="1" ht="127.5">
      <c r="A78" s="260">
        <v>70</v>
      </c>
      <c r="C78" s="22" t="s">
        <v>474</v>
      </c>
      <c r="D78" s="22" t="s">
        <v>475</v>
      </c>
      <c r="E78" s="22" t="s">
        <v>476</v>
      </c>
      <c r="F78" s="22"/>
      <c r="G78" s="22" t="s">
        <v>337</v>
      </c>
      <c r="H78" s="22" t="s">
        <v>477</v>
      </c>
      <c r="I78" s="22" t="s">
        <v>478</v>
      </c>
      <c r="J78" s="22"/>
      <c r="K78" s="22" t="s">
        <v>475</v>
      </c>
      <c r="L78" s="22" t="s">
        <v>476</v>
      </c>
      <c r="M78" s="87" t="s">
        <v>479</v>
      </c>
      <c r="N78" s="22"/>
      <c r="O78" s="135"/>
      <c r="P78" s="22"/>
      <c r="Q78" s="22"/>
      <c r="R78" s="22"/>
      <c r="S78" s="22"/>
      <c r="T78" s="22"/>
      <c r="U78" s="22"/>
      <c r="V78" s="85" t="s">
        <v>347</v>
      </c>
      <c r="W78" s="85" t="s">
        <v>349</v>
      </c>
      <c r="X78" s="85" t="s">
        <v>349</v>
      </c>
      <c r="Y78" s="85" t="s">
        <v>347</v>
      </c>
      <c r="Z78" s="85" t="s">
        <v>349</v>
      </c>
      <c r="AA78" s="82" t="s">
        <v>349</v>
      </c>
      <c r="AB78" s="85" t="s">
        <v>349</v>
      </c>
      <c r="AC78" s="85" t="s">
        <v>349</v>
      </c>
      <c r="AD78" s="85" t="s">
        <v>349</v>
      </c>
      <c r="AE78" s="85" t="s">
        <v>349</v>
      </c>
      <c r="AF78" s="85" t="s">
        <v>349</v>
      </c>
      <c r="AG78" s="85" t="s">
        <v>349</v>
      </c>
      <c r="AH78" s="85" t="s">
        <v>349</v>
      </c>
      <c r="AI78" s="29"/>
      <c r="AJ78" s="22" t="s">
        <v>467</v>
      </c>
      <c r="AK78" s="22"/>
      <c r="AL78" s="22"/>
      <c r="AM78" s="22"/>
      <c r="AN78" s="29"/>
      <c r="AO78" s="22"/>
      <c r="AP78" s="83" t="s">
        <v>352</v>
      </c>
      <c r="AQ78" s="22" t="s">
        <v>480</v>
      </c>
      <c r="AR78" s="22" t="s">
        <v>354</v>
      </c>
      <c r="AS78" s="22"/>
      <c r="AT78" s="83" t="s">
        <v>356</v>
      </c>
      <c r="AU78" s="22"/>
      <c r="AV78" s="22"/>
      <c r="AW78" s="41" t="s">
        <v>79</v>
      </c>
      <c r="AX78" s="41" t="s">
        <v>79</v>
      </c>
      <c r="AY78" s="41" t="s">
        <v>80</v>
      </c>
      <c r="AZ78" s="41" t="s">
        <v>79</v>
      </c>
      <c r="BA78" s="41" t="s">
        <v>79</v>
      </c>
      <c r="BB78" s="41" t="s">
        <v>79</v>
      </c>
      <c r="BC78" s="41" t="s">
        <v>80</v>
      </c>
    </row>
    <row r="79" spans="1:55" s="46" customFormat="1" ht="127.5">
      <c r="A79" s="260">
        <v>71</v>
      </c>
      <c r="C79" s="83" t="s">
        <v>481</v>
      </c>
      <c r="D79" s="83" t="s">
        <v>482</v>
      </c>
      <c r="E79" s="83" t="s">
        <v>483</v>
      </c>
      <c r="F79" s="83"/>
      <c r="G79" s="83" t="s">
        <v>337</v>
      </c>
      <c r="H79" s="88" t="s">
        <v>477</v>
      </c>
      <c r="I79" s="79" t="s">
        <v>339</v>
      </c>
      <c r="J79" s="41"/>
      <c r="K79" s="83" t="s">
        <v>482</v>
      </c>
      <c r="L79" s="83" t="s">
        <v>483</v>
      </c>
      <c r="M79" s="83" t="s">
        <v>484</v>
      </c>
      <c r="N79" s="41"/>
      <c r="O79" s="151"/>
      <c r="P79" s="41"/>
      <c r="Q79" s="41"/>
      <c r="R79" s="41"/>
      <c r="S79" s="41"/>
      <c r="T79" s="41"/>
      <c r="U79" s="41"/>
      <c r="V79" s="85" t="s">
        <v>347</v>
      </c>
      <c r="W79" s="85" t="s">
        <v>349</v>
      </c>
      <c r="X79" s="85" t="s">
        <v>347</v>
      </c>
      <c r="Y79" s="85" t="s">
        <v>347</v>
      </c>
      <c r="Z79" s="85" t="s">
        <v>349</v>
      </c>
      <c r="AA79" s="82" t="s">
        <v>349</v>
      </c>
      <c r="AB79" s="85" t="s">
        <v>349</v>
      </c>
      <c r="AC79" s="85" t="s">
        <v>349</v>
      </c>
      <c r="AD79" s="85" t="s">
        <v>349</v>
      </c>
      <c r="AE79" s="85" t="s">
        <v>349</v>
      </c>
      <c r="AF79" s="85" t="s">
        <v>349</v>
      </c>
      <c r="AG79" s="85" t="s">
        <v>349</v>
      </c>
      <c r="AH79" s="85" t="s">
        <v>349</v>
      </c>
      <c r="AI79" s="7"/>
      <c r="AJ79" s="83" t="s">
        <v>485</v>
      </c>
      <c r="AK79" s="41"/>
      <c r="AL79" s="41"/>
      <c r="AM79" s="41"/>
      <c r="AN79" s="7"/>
      <c r="AO79" s="41"/>
      <c r="AP79" s="83" t="s">
        <v>352</v>
      </c>
      <c r="AQ79" s="83" t="s">
        <v>428</v>
      </c>
      <c r="AR79" s="83" t="s">
        <v>429</v>
      </c>
      <c r="AS79" s="41"/>
      <c r="AT79" s="83" t="s">
        <v>356</v>
      </c>
      <c r="AU79" s="41"/>
      <c r="AV79" s="41"/>
      <c r="AW79" s="41" t="s">
        <v>80</v>
      </c>
      <c r="AX79" s="41" t="s">
        <v>80</v>
      </c>
      <c r="AY79" s="41" t="s">
        <v>80</v>
      </c>
      <c r="AZ79" s="41" t="s">
        <v>79</v>
      </c>
      <c r="BA79" s="41" t="s">
        <v>79</v>
      </c>
      <c r="BB79" s="41" t="s">
        <v>79</v>
      </c>
      <c r="BC79" s="41" t="s">
        <v>80</v>
      </c>
    </row>
    <row r="80" spans="1:55" s="46" customFormat="1" ht="165.75">
      <c r="A80" s="260">
        <v>72</v>
      </c>
      <c r="C80" s="83" t="s">
        <v>486</v>
      </c>
      <c r="D80" s="83" t="s">
        <v>487</v>
      </c>
      <c r="E80" s="83" t="s">
        <v>488</v>
      </c>
      <c r="F80" s="83"/>
      <c r="G80" s="83" t="s">
        <v>337</v>
      </c>
      <c r="H80" s="79" t="s">
        <v>489</v>
      </c>
      <c r="I80" s="83" t="s">
        <v>490</v>
      </c>
      <c r="J80" s="83"/>
      <c r="K80" s="83" t="s">
        <v>487</v>
      </c>
      <c r="L80" s="83" t="s">
        <v>488</v>
      </c>
      <c r="M80" s="83" t="s">
        <v>491</v>
      </c>
      <c r="N80" s="83"/>
      <c r="O80" s="150"/>
      <c r="P80" s="83"/>
      <c r="Q80" s="83"/>
      <c r="R80" s="83"/>
      <c r="S80" s="83"/>
      <c r="T80" s="83"/>
      <c r="U80" s="83"/>
      <c r="V80" s="85" t="s">
        <v>347</v>
      </c>
      <c r="W80" s="85" t="s">
        <v>347</v>
      </c>
      <c r="X80" s="85" t="s">
        <v>347</v>
      </c>
      <c r="Y80" s="85" t="s">
        <v>347</v>
      </c>
      <c r="Z80" s="85" t="s">
        <v>347</v>
      </c>
      <c r="AA80" s="82" t="s">
        <v>347</v>
      </c>
      <c r="AB80" s="85" t="s">
        <v>347</v>
      </c>
      <c r="AC80" s="85" t="s">
        <v>347</v>
      </c>
      <c r="AD80" s="85" t="s">
        <v>347</v>
      </c>
      <c r="AE80" s="85" t="s">
        <v>347</v>
      </c>
      <c r="AF80" s="85" t="s">
        <v>347</v>
      </c>
      <c r="AG80" s="85" t="s">
        <v>347</v>
      </c>
      <c r="AH80" s="85" t="s">
        <v>347</v>
      </c>
      <c r="AI80" s="7"/>
      <c r="AJ80" s="83" t="s">
        <v>492</v>
      </c>
      <c r="AK80" s="83"/>
      <c r="AL80" s="83"/>
      <c r="AM80" s="83"/>
      <c r="AN80" s="7"/>
      <c r="AO80" s="83"/>
      <c r="AP80" s="83" t="s">
        <v>352</v>
      </c>
      <c r="AQ80" s="83" t="s">
        <v>493</v>
      </c>
      <c r="AR80" s="83" t="s">
        <v>429</v>
      </c>
      <c r="AS80" s="83"/>
      <c r="AT80" s="83" t="s">
        <v>356</v>
      </c>
      <c r="AU80" s="83"/>
      <c r="AV80" s="83"/>
      <c r="AW80" s="41" t="s">
        <v>88</v>
      </c>
      <c r="AX80" s="41" t="s">
        <v>88</v>
      </c>
      <c r="AY80" s="41" t="s">
        <v>80</v>
      </c>
      <c r="AZ80" s="41" t="s">
        <v>79</v>
      </c>
      <c r="BA80" s="41" t="s">
        <v>79</v>
      </c>
      <c r="BB80" s="41" t="s">
        <v>80</v>
      </c>
      <c r="BC80" s="41" t="s">
        <v>80</v>
      </c>
    </row>
    <row r="81" spans="1:55" s="46" customFormat="1" ht="140.25">
      <c r="A81" s="260">
        <v>73</v>
      </c>
      <c r="C81" s="83" t="s">
        <v>494</v>
      </c>
      <c r="D81" s="83" t="s">
        <v>495</v>
      </c>
      <c r="E81" s="83" t="s">
        <v>496</v>
      </c>
      <c r="F81" s="83"/>
      <c r="G81" s="83" t="s">
        <v>337</v>
      </c>
      <c r="H81" s="79" t="s">
        <v>408</v>
      </c>
      <c r="I81" s="83" t="s">
        <v>497</v>
      </c>
      <c r="J81" s="41"/>
      <c r="K81" s="83" t="s">
        <v>495</v>
      </c>
      <c r="L81" s="83" t="s">
        <v>496</v>
      </c>
      <c r="M81" s="83" t="s">
        <v>498</v>
      </c>
      <c r="N81" s="41"/>
      <c r="O81" s="151"/>
      <c r="P81" s="41"/>
      <c r="Q81" s="41"/>
      <c r="R81" s="41"/>
      <c r="S81" s="41"/>
      <c r="T81" s="41"/>
      <c r="U81" s="41"/>
      <c r="V81" s="85" t="s">
        <v>347</v>
      </c>
      <c r="W81" s="85" t="s">
        <v>347</v>
      </c>
      <c r="X81" s="85" t="s">
        <v>347</v>
      </c>
      <c r="Y81" s="85" t="s">
        <v>347</v>
      </c>
      <c r="Z81" s="85" t="s">
        <v>348</v>
      </c>
      <c r="AA81" s="82" t="s">
        <v>349</v>
      </c>
      <c r="AB81" s="85" t="s">
        <v>349</v>
      </c>
      <c r="AC81" s="85" t="s">
        <v>349</v>
      </c>
      <c r="AD81" s="85" t="s">
        <v>349</v>
      </c>
      <c r="AE81" s="85" t="s">
        <v>349</v>
      </c>
      <c r="AF81" s="85" t="s">
        <v>349</v>
      </c>
      <c r="AG81" s="85" t="s">
        <v>349</v>
      </c>
      <c r="AH81" s="85" t="s">
        <v>349</v>
      </c>
      <c r="AI81" s="7"/>
      <c r="AJ81" s="83" t="s">
        <v>499</v>
      </c>
      <c r="AK81" s="41"/>
      <c r="AL81" s="41"/>
      <c r="AM81" s="41"/>
      <c r="AN81" s="7"/>
      <c r="AO81" s="41"/>
      <c r="AP81" s="83" t="s">
        <v>352</v>
      </c>
      <c r="AQ81" s="83" t="s">
        <v>411</v>
      </c>
      <c r="AR81" s="83" t="s">
        <v>404</v>
      </c>
      <c r="AS81" s="41"/>
      <c r="AT81" s="83" t="s">
        <v>356</v>
      </c>
      <c r="AU81" s="41"/>
      <c r="AV81" s="41"/>
      <c r="AW81" s="41" t="s">
        <v>79</v>
      </c>
      <c r="AX81" s="41" t="s">
        <v>80</v>
      </c>
      <c r="AY81" s="41" t="s">
        <v>80</v>
      </c>
      <c r="AZ81" s="41" t="s">
        <v>80</v>
      </c>
      <c r="BA81" s="41" t="s">
        <v>79</v>
      </c>
      <c r="BB81" s="41" t="s">
        <v>79</v>
      </c>
      <c r="BC81" s="41" t="s">
        <v>80</v>
      </c>
    </row>
    <row r="82" spans="1:55" s="46" customFormat="1" ht="140.25">
      <c r="A82" s="255">
        <v>74</v>
      </c>
      <c r="C82" s="83" t="s">
        <v>500</v>
      </c>
      <c r="D82" s="83" t="s">
        <v>501</v>
      </c>
      <c r="E82" s="83" t="s">
        <v>502</v>
      </c>
      <c r="F82" s="83"/>
      <c r="G82" s="83" t="s">
        <v>337</v>
      </c>
      <c r="H82" s="79" t="s">
        <v>408</v>
      </c>
      <c r="I82" s="83" t="s">
        <v>497</v>
      </c>
      <c r="J82" s="41"/>
      <c r="K82" s="83" t="s">
        <v>501</v>
      </c>
      <c r="L82" s="83" t="s">
        <v>502</v>
      </c>
      <c r="M82" s="7" t="s">
        <v>503</v>
      </c>
      <c r="N82" s="41"/>
      <c r="O82" s="151"/>
      <c r="P82" s="41"/>
      <c r="Q82" s="41"/>
      <c r="R82" s="41"/>
      <c r="S82" s="41"/>
      <c r="T82" s="41"/>
      <c r="U82" s="41"/>
      <c r="V82" s="85" t="s">
        <v>347</v>
      </c>
      <c r="W82" s="85" t="s">
        <v>347</v>
      </c>
      <c r="X82" s="85" t="s">
        <v>347</v>
      </c>
      <c r="Y82" s="85" t="s">
        <v>347</v>
      </c>
      <c r="Z82" s="85" t="s">
        <v>348</v>
      </c>
      <c r="AA82" s="82" t="s">
        <v>349</v>
      </c>
      <c r="AB82" s="85" t="s">
        <v>349</v>
      </c>
      <c r="AC82" s="85" t="s">
        <v>349</v>
      </c>
      <c r="AD82" s="85" t="s">
        <v>349</v>
      </c>
      <c r="AE82" s="85" t="s">
        <v>349</v>
      </c>
      <c r="AF82" s="85" t="s">
        <v>349</v>
      </c>
      <c r="AG82" s="85" t="s">
        <v>349</v>
      </c>
      <c r="AH82" s="85" t="s">
        <v>349</v>
      </c>
      <c r="AI82" s="7"/>
      <c r="AJ82" s="83" t="s">
        <v>504</v>
      </c>
      <c r="AK82" s="41"/>
      <c r="AL82" s="41"/>
      <c r="AM82" s="41"/>
      <c r="AN82" s="7"/>
      <c r="AO82" s="41"/>
      <c r="AP82" s="83" t="s">
        <v>352</v>
      </c>
      <c r="AQ82" s="83" t="s">
        <v>428</v>
      </c>
      <c r="AR82" s="83" t="s">
        <v>505</v>
      </c>
      <c r="AS82" s="41"/>
      <c r="AT82" s="83" t="s">
        <v>356</v>
      </c>
      <c r="AU82" s="41"/>
      <c r="AV82" s="41"/>
      <c r="AW82" s="41" t="s">
        <v>80</v>
      </c>
      <c r="AX82" s="41" t="s">
        <v>80</v>
      </c>
      <c r="AY82" s="41" t="s">
        <v>80</v>
      </c>
      <c r="AZ82" s="41" t="s">
        <v>79</v>
      </c>
      <c r="BA82" s="41" t="s">
        <v>79</v>
      </c>
      <c r="BB82" s="41" t="s">
        <v>79</v>
      </c>
      <c r="BC82" s="41" t="s">
        <v>80</v>
      </c>
    </row>
    <row r="83" spans="1:55" s="46" customFormat="1" ht="140.25">
      <c r="A83" s="260">
        <v>75</v>
      </c>
      <c r="C83" s="83" t="s">
        <v>506</v>
      </c>
      <c r="D83" s="83" t="s">
        <v>507</v>
      </c>
      <c r="E83" s="83" t="s">
        <v>508</v>
      </c>
      <c r="F83" s="83"/>
      <c r="G83" s="83" t="s">
        <v>337</v>
      </c>
      <c r="H83" s="79" t="s">
        <v>408</v>
      </c>
      <c r="I83" s="83" t="s">
        <v>497</v>
      </c>
      <c r="J83" s="83"/>
      <c r="K83" s="83" t="s">
        <v>509</v>
      </c>
      <c r="L83" s="83" t="s">
        <v>508</v>
      </c>
      <c r="M83" s="83" t="s">
        <v>510</v>
      </c>
      <c r="N83" s="41"/>
      <c r="O83" s="151"/>
      <c r="P83" s="41"/>
      <c r="Q83" s="41"/>
      <c r="R83" s="41"/>
      <c r="S83" s="41"/>
      <c r="T83" s="41"/>
      <c r="U83" s="41"/>
      <c r="V83" s="85" t="s">
        <v>347</v>
      </c>
      <c r="W83" s="85" t="s">
        <v>349</v>
      </c>
      <c r="X83" s="85" t="s">
        <v>349</v>
      </c>
      <c r="Y83" s="85" t="s">
        <v>347</v>
      </c>
      <c r="Z83" s="85" t="s">
        <v>349</v>
      </c>
      <c r="AA83" s="82" t="s">
        <v>349</v>
      </c>
      <c r="AB83" s="85" t="s">
        <v>349</v>
      </c>
      <c r="AC83" s="85" t="s">
        <v>349</v>
      </c>
      <c r="AD83" s="85" t="s">
        <v>349</v>
      </c>
      <c r="AE83" s="85" t="s">
        <v>349</v>
      </c>
      <c r="AF83" s="85" t="s">
        <v>349</v>
      </c>
      <c r="AG83" s="85" t="s">
        <v>349</v>
      </c>
      <c r="AH83" s="85" t="s">
        <v>349</v>
      </c>
      <c r="AI83" s="7"/>
      <c r="AJ83" s="83" t="s">
        <v>511</v>
      </c>
      <c r="AK83" s="41"/>
      <c r="AL83" s="41"/>
      <c r="AM83" s="41"/>
      <c r="AN83" s="7"/>
      <c r="AO83" s="41"/>
      <c r="AP83" s="83" t="s">
        <v>352</v>
      </c>
      <c r="AQ83" s="83" t="s">
        <v>468</v>
      </c>
      <c r="AR83" s="83" t="s">
        <v>404</v>
      </c>
      <c r="AS83" s="41"/>
      <c r="AT83" s="83" t="s">
        <v>356</v>
      </c>
      <c r="AU83" s="41"/>
      <c r="AV83" s="41"/>
      <c r="AW83" s="41" t="s">
        <v>79</v>
      </c>
      <c r="AX83" s="41" t="s">
        <v>80</v>
      </c>
      <c r="AY83" s="41" t="s">
        <v>80</v>
      </c>
      <c r="AZ83" s="41" t="s">
        <v>79</v>
      </c>
      <c r="BA83" s="41" t="s">
        <v>79</v>
      </c>
      <c r="BB83" s="41" t="s">
        <v>79</v>
      </c>
      <c r="BC83" s="41" t="s">
        <v>80</v>
      </c>
    </row>
    <row r="84" spans="1:55" s="46" customFormat="1" ht="140.25">
      <c r="A84" s="260">
        <v>76</v>
      </c>
      <c r="C84" s="83" t="s">
        <v>512</v>
      </c>
      <c r="D84" s="83" t="s">
        <v>513</v>
      </c>
      <c r="E84" s="83" t="s">
        <v>514</v>
      </c>
      <c r="F84" s="83"/>
      <c r="G84" s="83" t="s">
        <v>337</v>
      </c>
      <c r="H84" s="79" t="s">
        <v>408</v>
      </c>
      <c r="I84" s="79" t="s">
        <v>339</v>
      </c>
      <c r="J84" s="83"/>
      <c r="K84" s="83" t="s">
        <v>513</v>
      </c>
      <c r="L84" s="83" t="s">
        <v>514</v>
      </c>
      <c r="M84" s="83" t="s">
        <v>515</v>
      </c>
      <c r="N84" s="83"/>
      <c r="O84" s="150"/>
      <c r="P84" s="83"/>
      <c r="Q84" s="83"/>
      <c r="R84" s="41"/>
      <c r="S84" s="41"/>
      <c r="T84" s="41"/>
      <c r="U84" s="41"/>
      <c r="V84" s="85" t="s">
        <v>347</v>
      </c>
      <c r="W84" s="85" t="s">
        <v>347</v>
      </c>
      <c r="X84" s="85" t="s">
        <v>347</v>
      </c>
      <c r="Y84" s="85" t="s">
        <v>347</v>
      </c>
      <c r="Z84" s="85" t="s">
        <v>349</v>
      </c>
      <c r="AA84" s="82" t="s">
        <v>349</v>
      </c>
      <c r="AB84" s="85" t="s">
        <v>349</v>
      </c>
      <c r="AC84" s="85" t="s">
        <v>349</v>
      </c>
      <c r="AD84" s="85" t="s">
        <v>349</v>
      </c>
      <c r="AE84" s="85" t="s">
        <v>349</v>
      </c>
      <c r="AF84" s="85" t="s">
        <v>349</v>
      </c>
      <c r="AG84" s="85" t="s">
        <v>349</v>
      </c>
      <c r="AH84" s="85" t="s">
        <v>349</v>
      </c>
      <c r="AI84" s="7"/>
      <c r="AJ84" s="83"/>
      <c r="AK84" s="41"/>
      <c r="AL84" s="41"/>
      <c r="AM84" s="41"/>
      <c r="AN84" s="7"/>
      <c r="AO84" s="41"/>
      <c r="AP84" s="83" t="s">
        <v>352</v>
      </c>
      <c r="AQ84" s="83" t="s">
        <v>468</v>
      </c>
      <c r="AR84" s="83" t="s">
        <v>404</v>
      </c>
      <c r="AS84" s="41"/>
      <c r="AT84" s="83" t="s">
        <v>356</v>
      </c>
      <c r="AU84" s="41"/>
      <c r="AV84" s="41"/>
      <c r="AW84" s="41" t="s">
        <v>80</v>
      </c>
      <c r="AX84" s="41" t="s">
        <v>80</v>
      </c>
      <c r="AY84" s="41" t="s">
        <v>80</v>
      </c>
      <c r="AZ84" s="41" t="s">
        <v>79</v>
      </c>
      <c r="BA84" s="41" t="s">
        <v>79</v>
      </c>
      <c r="BB84" s="41" t="s">
        <v>79</v>
      </c>
      <c r="BC84" s="41" t="s">
        <v>80</v>
      </c>
    </row>
    <row r="85" spans="1:55" s="46" customFormat="1" ht="153">
      <c r="A85" s="260">
        <v>77</v>
      </c>
      <c r="C85" s="83" t="s">
        <v>516</v>
      </c>
      <c r="D85" s="83" t="s">
        <v>517</v>
      </c>
      <c r="E85" s="83" t="s">
        <v>518</v>
      </c>
      <c r="F85" s="83"/>
      <c r="G85" s="83" t="s">
        <v>337</v>
      </c>
      <c r="H85" s="79" t="s">
        <v>408</v>
      </c>
      <c r="I85" s="83" t="s">
        <v>497</v>
      </c>
      <c r="J85" s="83"/>
      <c r="K85" s="83" t="s">
        <v>517</v>
      </c>
      <c r="L85" s="83" t="s">
        <v>518</v>
      </c>
      <c r="M85" s="83" t="s">
        <v>519</v>
      </c>
      <c r="N85" s="83"/>
      <c r="O85" s="150"/>
      <c r="P85" s="83"/>
      <c r="Q85" s="83"/>
      <c r="R85" s="83"/>
      <c r="S85" s="83"/>
      <c r="T85" s="83"/>
      <c r="U85" s="83"/>
      <c r="V85" s="85" t="s">
        <v>347</v>
      </c>
      <c r="W85" s="85" t="s">
        <v>347</v>
      </c>
      <c r="X85" s="85" t="s">
        <v>347</v>
      </c>
      <c r="Y85" s="85" t="s">
        <v>347</v>
      </c>
      <c r="Z85" s="85" t="s">
        <v>349</v>
      </c>
      <c r="AA85" s="82" t="s">
        <v>349</v>
      </c>
      <c r="AB85" s="85" t="s">
        <v>349</v>
      </c>
      <c r="AC85" s="85" t="s">
        <v>349</v>
      </c>
      <c r="AD85" s="85" t="s">
        <v>349</v>
      </c>
      <c r="AE85" s="85" t="s">
        <v>349</v>
      </c>
      <c r="AF85" s="85" t="s">
        <v>349</v>
      </c>
      <c r="AG85" s="85" t="s">
        <v>349</v>
      </c>
      <c r="AH85" s="85" t="s">
        <v>349</v>
      </c>
      <c r="AI85" s="7"/>
      <c r="AJ85" s="83" t="s">
        <v>520</v>
      </c>
      <c r="AK85" s="83"/>
      <c r="AL85" s="83"/>
      <c r="AM85" s="83"/>
      <c r="AN85" s="7"/>
      <c r="AO85" s="83"/>
      <c r="AP85" s="83" t="s">
        <v>352</v>
      </c>
      <c r="AQ85" s="83" t="s">
        <v>468</v>
      </c>
      <c r="AR85" s="83" t="s">
        <v>404</v>
      </c>
      <c r="AS85" s="83"/>
      <c r="AT85" s="83" t="s">
        <v>356</v>
      </c>
      <c r="AU85" s="83"/>
      <c r="AV85" s="83"/>
      <c r="AW85" s="41" t="s">
        <v>80</v>
      </c>
      <c r="AX85" s="41" t="s">
        <v>80</v>
      </c>
      <c r="AY85" s="41" t="s">
        <v>80</v>
      </c>
      <c r="AZ85" s="41" t="s">
        <v>79</v>
      </c>
      <c r="BA85" s="41" t="s">
        <v>79</v>
      </c>
      <c r="BB85" s="41" t="s">
        <v>79</v>
      </c>
      <c r="BC85" s="41" t="s">
        <v>80</v>
      </c>
    </row>
    <row r="86" spans="1:55" s="46" customFormat="1" ht="140.25">
      <c r="A86" s="260">
        <v>78</v>
      </c>
      <c r="C86" s="83" t="s">
        <v>506</v>
      </c>
      <c r="D86" s="7" t="s">
        <v>521</v>
      </c>
      <c r="E86" s="83" t="s">
        <v>522</v>
      </c>
      <c r="F86" s="83"/>
      <c r="G86" s="83" t="s">
        <v>337</v>
      </c>
      <c r="H86" s="79" t="s">
        <v>408</v>
      </c>
      <c r="I86" s="79" t="s">
        <v>339</v>
      </c>
      <c r="J86" s="83"/>
      <c r="K86" s="7" t="s">
        <v>521</v>
      </c>
      <c r="L86" s="83" t="s">
        <v>522</v>
      </c>
      <c r="M86" s="89" t="s">
        <v>523</v>
      </c>
      <c r="N86" s="41"/>
      <c r="O86" s="151"/>
      <c r="P86" s="41"/>
      <c r="Q86" s="41"/>
      <c r="R86" s="41"/>
      <c r="S86" s="41"/>
      <c r="T86" s="41"/>
      <c r="U86" s="41"/>
      <c r="V86" s="85" t="s">
        <v>349</v>
      </c>
      <c r="W86" s="85" t="s">
        <v>349</v>
      </c>
      <c r="X86" s="85" t="s">
        <v>349</v>
      </c>
      <c r="Y86" s="85" t="s">
        <v>347</v>
      </c>
      <c r="Z86" s="85" t="s">
        <v>349</v>
      </c>
      <c r="AA86" s="82" t="s">
        <v>349</v>
      </c>
      <c r="AB86" s="85" t="s">
        <v>349</v>
      </c>
      <c r="AC86" s="85" t="s">
        <v>349</v>
      </c>
      <c r="AD86" s="85" t="s">
        <v>349</v>
      </c>
      <c r="AE86" s="85" t="s">
        <v>349</v>
      </c>
      <c r="AF86" s="85" t="s">
        <v>349</v>
      </c>
      <c r="AG86" s="85" t="s">
        <v>349</v>
      </c>
      <c r="AH86" s="85" t="s">
        <v>349</v>
      </c>
      <c r="AI86" s="7"/>
      <c r="AJ86" s="83"/>
      <c r="AK86" s="41"/>
      <c r="AL86" s="41"/>
      <c r="AM86" s="41"/>
      <c r="AN86" s="7"/>
      <c r="AO86" s="41"/>
      <c r="AP86" s="83" t="s">
        <v>352</v>
      </c>
      <c r="AQ86" s="83" t="s">
        <v>524</v>
      </c>
      <c r="AR86" s="41"/>
      <c r="AS86" s="41"/>
      <c r="AT86" s="83" t="s">
        <v>356</v>
      </c>
      <c r="AU86" s="41"/>
      <c r="AV86" s="41"/>
      <c r="AW86" s="41" t="s">
        <v>79</v>
      </c>
      <c r="AX86" s="41" t="s">
        <v>79</v>
      </c>
      <c r="AY86" s="41" t="s">
        <v>80</v>
      </c>
      <c r="AZ86" s="41" t="s">
        <v>79</v>
      </c>
      <c r="BA86" s="41" t="s">
        <v>79</v>
      </c>
      <c r="BB86" s="41" t="s">
        <v>79</v>
      </c>
      <c r="BC86" s="41" t="s">
        <v>80</v>
      </c>
    </row>
    <row r="87" spans="1:55" s="46" customFormat="1" ht="114.75">
      <c r="A87" s="260">
        <v>79</v>
      </c>
      <c r="C87" s="83" t="s">
        <v>525</v>
      </c>
      <c r="D87" s="83" t="s">
        <v>526</v>
      </c>
      <c r="E87" s="83" t="s">
        <v>527</v>
      </c>
      <c r="F87" s="83"/>
      <c r="G87" s="83" t="s">
        <v>337</v>
      </c>
      <c r="H87" s="83" t="s">
        <v>528</v>
      </c>
      <c r="I87" s="83" t="s">
        <v>529</v>
      </c>
      <c r="J87" s="41"/>
      <c r="K87" s="83" t="s">
        <v>526</v>
      </c>
      <c r="L87" s="83" t="s">
        <v>527</v>
      </c>
      <c r="M87" s="83" t="s">
        <v>530</v>
      </c>
      <c r="N87" s="41"/>
      <c r="O87" s="151"/>
      <c r="P87" s="41"/>
      <c r="Q87" s="41"/>
      <c r="R87" s="41"/>
      <c r="S87" s="41"/>
      <c r="T87" s="41"/>
      <c r="U87" s="41"/>
      <c r="V87" s="85" t="s">
        <v>347</v>
      </c>
      <c r="W87" s="85" t="s">
        <v>347</v>
      </c>
      <c r="X87" s="85" t="s">
        <v>347</v>
      </c>
      <c r="Y87" s="85" t="s">
        <v>347</v>
      </c>
      <c r="Z87" s="85" t="s">
        <v>347</v>
      </c>
      <c r="AA87" s="82" t="s">
        <v>347</v>
      </c>
      <c r="AB87" s="85" t="s">
        <v>347</v>
      </c>
      <c r="AC87" s="85" t="s">
        <v>347</v>
      </c>
      <c r="AD87" s="85" t="s">
        <v>347</v>
      </c>
      <c r="AE87" s="85" t="s">
        <v>347</v>
      </c>
      <c r="AF87" s="85" t="s">
        <v>348</v>
      </c>
      <c r="AG87" s="85" t="s">
        <v>347</v>
      </c>
      <c r="AH87" s="85" t="s">
        <v>349</v>
      </c>
      <c r="AI87" s="7"/>
      <c r="AJ87" s="41"/>
      <c r="AK87" s="41"/>
      <c r="AL87" s="41"/>
      <c r="AM87" s="41"/>
      <c r="AN87" s="7"/>
      <c r="AO87" s="41"/>
      <c r="AP87" s="83" t="s">
        <v>352</v>
      </c>
      <c r="AQ87" s="83" t="s">
        <v>531</v>
      </c>
      <c r="AR87" s="83"/>
      <c r="AS87" s="41"/>
      <c r="AT87" s="83" t="s">
        <v>356</v>
      </c>
      <c r="AU87" s="41"/>
      <c r="AV87" s="41"/>
      <c r="AW87" s="41" t="s">
        <v>79</v>
      </c>
      <c r="AX87" s="41" t="s">
        <v>79</v>
      </c>
      <c r="AY87" s="41" t="s">
        <v>80</v>
      </c>
      <c r="AZ87" s="41" t="s">
        <v>79</v>
      </c>
      <c r="BA87" s="41" t="s">
        <v>79</v>
      </c>
      <c r="BB87" s="41" t="s">
        <v>80</v>
      </c>
      <c r="BC87" s="41" t="s">
        <v>80</v>
      </c>
    </row>
    <row r="88" spans="1:55" s="46" customFormat="1" ht="127.5">
      <c r="A88" s="255">
        <v>80</v>
      </c>
      <c r="C88" s="83" t="s">
        <v>532</v>
      </c>
      <c r="D88" s="83" t="s">
        <v>533</v>
      </c>
      <c r="E88" s="83" t="s">
        <v>534</v>
      </c>
      <c r="F88" s="83"/>
      <c r="G88" s="83" t="s">
        <v>337</v>
      </c>
      <c r="H88" s="83" t="s">
        <v>528</v>
      </c>
      <c r="I88" s="83" t="s">
        <v>529</v>
      </c>
      <c r="J88" s="41"/>
      <c r="K88" s="83" t="s">
        <v>533</v>
      </c>
      <c r="L88" s="83" t="s">
        <v>534</v>
      </c>
      <c r="M88" s="83" t="s">
        <v>535</v>
      </c>
      <c r="N88" s="41"/>
      <c r="O88" s="151"/>
      <c r="P88" s="41"/>
      <c r="Q88" s="41"/>
      <c r="R88" s="41"/>
      <c r="S88" s="41"/>
      <c r="T88" s="41"/>
      <c r="U88" s="41"/>
      <c r="V88" s="85" t="s">
        <v>347</v>
      </c>
      <c r="W88" s="85" t="s">
        <v>347</v>
      </c>
      <c r="X88" s="85" t="s">
        <v>347</v>
      </c>
      <c r="Y88" s="85" t="s">
        <v>347</v>
      </c>
      <c r="Z88" s="85" t="s">
        <v>347</v>
      </c>
      <c r="AA88" s="82" t="s">
        <v>347</v>
      </c>
      <c r="AB88" s="85" t="s">
        <v>347</v>
      </c>
      <c r="AC88" s="85" t="s">
        <v>347</v>
      </c>
      <c r="AD88" s="85" t="s">
        <v>347</v>
      </c>
      <c r="AE88" s="85" t="s">
        <v>347</v>
      </c>
      <c r="AF88" s="85" t="s">
        <v>348</v>
      </c>
      <c r="AG88" s="85" t="s">
        <v>347</v>
      </c>
      <c r="AH88" s="85" t="s">
        <v>349</v>
      </c>
      <c r="AI88" s="7"/>
      <c r="AJ88" s="83" t="s">
        <v>536</v>
      </c>
      <c r="AK88" s="41"/>
      <c r="AL88" s="41"/>
      <c r="AM88" s="41"/>
      <c r="AN88" s="7"/>
      <c r="AO88" s="41"/>
      <c r="AP88" s="83" t="s">
        <v>352</v>
      </c>
      <c r="AQ88" s="83" t="s">
        <v>531</v>
      </c>
      <c r="AR88" s="83"/>
      <c r="AS88" s="41"/>
      <c r="AT88" s="83" t="s">
        <v>356</v>
      </c>
      <c r="AU88" s="41"/>
      <c r="AV88" s="41"/>
      <c r="AW88" s="41" t="s">
        <v>80</v>
      </c>
      <c r="AX88" s="41" t="s">
        <v>80</v>
      </c>
      <c r="AY88" s="41" t="s">
        <v>80</v>
      </c>
      <c r="AZ88" s="41" t="s">
        <v>79</v>
      </c>
      <c r="BA88" s="41" t="s">
        <v>79</v>
      </c>
      <c r="BB88" s="41" t="s">
        <v>80</v>
      </c>
      <c r="BC88" s="41" t="s">
        <v>80</v>
      </c>
    </row>
    <row r="89" spans="1:55" s="46" customFormat="1" ht="127.5">
      <c r="A89" s="255">
        <v>81</v>
      </c>
      <c r="C89" s="83" t="s">
        <v>537</v>
      </c>
      <c r="D89" s="83" t="s">
        <v>538</v>
      </c>
      <c r="E89" s="83" t="s">
        <v>534</v>
      </c>
      <c r="F89" s="41"/>
      <c r="G89" s="83" t="s">
        <v>337</v>
      </c>
      <c r="H89" s="83" t="s">
        <v>528</v>
      </c>
      <c r="I89" s="83" t="s">
        <v>539</v>
      </c>
      <c r="J89" s="41"/>
      <c r="K89" s="83" t="s">
        <v>540</v>
      </c>
      <c r="L89" s="83" t="s">
        <v>534</v>
      </c>
      <c r="M89" s="90" t="s">
        <v>479</v>
      </c>
      <c r="N89" s="41"/>
      <c r="O89" s="151"/>
      <c r="P89" s="41"/>
      <c r="Q89" s="41"/>
      <c r="R89" s="41"/>
      <c r="S89" s="41"/>
      <c r="T89" s="41"/>
      <c r="U89" s="41"/>
      <c r="V89" s="85" t="s">
        <v>347</v>
      </c>
      <c r="W89" s="85" t="s">
        <v>349</v>
      </c>
      <c r="X89" s="85" t="s">
        <v>349</v>
      </c>
      <c r="Y89" s="85" t="s">
        <v>349</v>
      </c>
      <c r="Z89" s="85" t="s">
        <v>349</v>
      </c>
      <c r="AA89" s="82" t="s">
        <v>349</v>
      </c>
      <c r="AB89" s="85" t="s">
        <v>349</v>
      </c>
      <c r="AC89" s="85" t="s">
        <v>349</v>
      </c>
      <c r="AD89" s="85" t="s">
        <v>349</v>
      </c>
      <c r="AE89" s="85" t="s">
        <v>349</v>
      </c>
      <c r="AF89" s="85" t="s">
        <v>349</v>
      </c>
      <c r="AG89" s="85" t="s">
        <v>349</v>
      </c>
      <c r="AH89" s="85" t="s">
        <v>349</v>
      </c>
      <c r="AI89" s="7"/>
      <c r="AJ89" s="83" t="s">
        <v>541</v>
      </c>
      <c r="AK89" s="41"/>
      <c r="AL89" s="41"/>
      <c r="AM89" s="41"/>
      <c r="AN89" s="7"/>
      <c r="AO89" s="41"/>
      <c r="AP89" s="83" t="s">
        <v>352</v>
      </c>
      <c r="AQ89" s="83" t="s">
        <v>524</v>
      </c>
      <c r="AR89" s="41"/>
      <c r="AS89" s="41"/>
      <c r="AT89" s="83" t="s">
        <v>356</v>
      </c>
      <c r="AU89" s="41"/>
      <c r="AV89" s="41"/>
      <c r="AW89" s="41" t="s">
        <v>80</v>
      </c>
      <c r="AX89" s="41" t="s">
        <v>80</v>
      </c>
      <c r="AY89" s="41" t="s">
        <v>80</v>
      </c>
      <c r="AZ89" s="41" t="s">
        <v>79</v>
      </c>
      <c r="BA89" s="41" t="s">
        <v>79</v>
      </c>
      <c r="BB89" s="41" t="s">
        <v>80</v>
      </c>
      <c r="BC89" s="41" t="s">
        <v>80</v>
      </c>
    </row>
    <row r="90" spans="1:55" s="208" customFormat="1" ht="255">
      <c r="A90" s="254">
        <v>82</v>
      </c>
      <c r="B90" s="207">
        <v>9</v>
      </c>
      <c r="C90" s="173" t="str">
        <f>VLOOKUP($B$90,'Catalytic Projects'!$A$9:$BS$34,COLUMN(C1),FALSE)</f>
        <v>Node</v>
      </c>
      <c r="D90" s="173" t="str">
        <f>VLOOKUP($B$90,'Catalytic Projects'!$A$9:$BS$34,COLUMN(D1),FALSE)</f>
        <v>Kapteinsklip: Provision of professional services for Kapteinsklip Station Precinct &amp; Mnandi Coastal Node: Development Framework, Environmental and Land  Use Planning</v>
      </c>
      <c r="E90" s="173" t="str">
        <f>VLOOKUP($B$90,'Catalytic Projects'!$A$9:$BS$34,COLUMN(E1),FALSE)</f>
        <v>Baseline studies, Development Options, Environmental Impact assessment, Heritage Impact assessment, Land use application for rezoning to subdivsional area, Transport Impact assessment, Bulk Services Report, Phasing Plan for Implementation</v>
      </c>
      <c r="F90" s="173">
        <f>VLOOKUP($B$90,'Catalytic Projects'!$A$9:$BS$34,COLUMN(F1),FALSE)</f>
        <v>0</v>
      </c>
      <c r="G90" s="173" t="str">
        <f>VLOOKUP($B$90,'Catalytic Projects'!$A$9:$BS$34,COLUMN(G1),FALSE)</f>
        <v>Obtain all required approval to get land use rights in place for purposes of Human Settlement Development and related uses</v>
      </c>
      <c r="H90" s="173" t="str">
        <f>VLOOKUP($B$90,'Catalytic Projects'!$A$9:$BS$34,COLUMN(H1),FALSE)</f>
        <v>Obtain required approvals in order to address housing needs in the area; Provide adequate link between Mitchells Plain and Coastal Resort</v>
      </c>
      <c r="I90" s="173" t="str">
        <f>VLOOKUP($B$90,'Catalytic Projects'!$A$9:$BS$34,COLUMN(I1),FALSE)</f>
        <v>Housing need, environmental impact reduced, access to coast, improve accessibility</v>
      </c>
      <c r="J90" s="173">
        <f>VLOOKUP($B$90,'Catalytic Projects'!$A$9:$BS$34,COLUMN(J1),FALSE)</f>
        <v>0</v>
      </c>
      <c r="K90" s="173" t="str">
        <f>VLOOKUP($B$90,'Catalytic Projects'!$A$9:$BS$34,COLUMN(K1),FALSE)</f>
        <v>Inception report, Evaluation Framework, Baseline Studies Report, Final Conceptual  Framework Report, Development Options, Development Framework, Investment Framework and Land Release Strategy, Environmental Impact Assessment (Including Heritage Impact Assessment), Land Use Management Application</v>
      </c>
      <c r="L90" s="173" t="str">
        <f>VLOOKUP($B$90,'Catalytic Projects'!$A$9:$BS$34,COLUMN(L1),FALSE)</f>
        <v>Full environmental and bulk services assessment, land use application</v>
      </c>
      <c r="M90" s="173" t="str">
        <f>VLOOKUP($B$90,'Catalytic Projects'!$A$9:$BS$34,COLUMN(M1),FALSE)</f>
        <v>Kapteinsklip Station Area in Mitchells Plain</v>
      </c>
      <c r="N90" s="173" t="str">
        <f>VLOOKUP($B$90,'Catalytic Projects'!$A$9:$BS$34,COLUMN(N1),FALSE)</f>
        <v>Proposed development of approximately 1200 housing opportunities, with related uses</v>
      </c>
      <c r="O90" s="173">
        <f>VLOOKUP($B$90,'Catalytic Projects'!$A$9:$BS$34,COLUMN(O1),FALSE)</f>
        <v>21800</v>
      </c>
      <c r="P90" s="173">
        <f>VLOOKUP($B$90,'Catalytic Projects'!$A$9:$BS$34,COLUMN(P1),FALSE)</f>
        <v>1200</v>
      </c>
      <c r="Q90" s="173">
        <f>VLOOKUP($B$90,'Catalytic Projects'!$A$9:$BS$34,COLUMN(Q1),FALSE)</f>
        <v>4319571.67</v>
      </c>
      <c r="R90" s="173">
        <f>VLOOKUP($B$90,'Catalytic Projects'!$A$9:$BS$34,COLUMN(R1),FALSE)</f>
        <v>0</v>
      </c>
      <c r="S90" s="173">
        <f>VLOOKUP($B$90,'Catalytic Projects'!$A$9:$BS$34,COLUMN(S1),FALSE)</f>
        <v>0</v>
      </c>
      <c r="T90" s="173">
        <f>VLOOKUP($B$90,'Catalytic Projects'!$A$9:$BS$34,COLUMN(T1),FALSE)</f>
        <v>41365</v>
      </c>
      <c r="U90" s="173" t="str">
        <f>VLOOKUP($B$90,'Catalytic Projects'!$A$9:$BS$34,COLUMN(U1),FALSE)</f>
        <v>End 2015</v>
      </c>
      <c r="V90" s="173" t="str">
        <f>VLOOKUP($B$90,'Catalytic Projects'!$A$9:$BS$34,COLUMN(V1),FALSE)</f>
        <v>Approximately 1200 housing opportunities on development footprint of 50ha</v>
      </c>
      <c r="W90" s="173" t="str">
        <f>VLOOKUP($B$90,'Catalytic Projects'!$A$9:$BS$34,COLUMN(W1),FALSE)</f>
        <v>Design by Employer</v>
      </c>
      <c r="X90" s="173" t="str">
        <f>VLOOKUP($B$90,'Catalytic Projects'!$A$9:$BS$34,COLUMN(X1),FALSE)</f>
        <v>Yes. Aligned with the City's Housing Strategy &amp; TOD.</v>
      </c>
      <c r="Y90" s="173" t="str">
        <f>VLOOKUP($B$90,'Catalytic Projects'!$A$9:$BS$34,COLUMN(Y1),FALSE)</f>
        <v>IRDP: Phase 1: Planning and Services</v>
      </c>
      <c r="Z90" s="173" t="str">
        <f>VLOOKUP($B$90,'Catalytic Projects'!$A$9:$BS$34,COLUMN(Z1),FALSE)</f>
        <v>Yes</v>
      </c>
      <c r="AA90" s="173" t="str">
        <f>VLOOKUP($B$90,'Catalytic Projects'!$A$9:$BS$34,COLUMN(AA1),FALSE)</f>
        <v>Yes</v>
      </c>
      <c r="AB90" s="173" t="str">
        <f>VLOOKUP($B$90,'Catalytic Projects'!$A$9:$BS$34,COLUMN(AB1),FALSE)</f>
        <v>Yes</v>
      </c>
      <c r="AC90" s="173" t="str">
        <f>VLOOKUP($B$90,'Catalytic Projects'!$A$9:$BS$34,COLUMN(AC1),FALSE)</f>
        <v>Yes</v>
      </c>
      <c r="AD90" s="173" t="str">
        <f>VLOOKUP($B$90,'Catalytic Projects'!$A$9:$BS$34,COLUMN(AD1),FALSE)</f>
        <v>yes</v>
      </c>
      <c r="AE90" s="173" t="str">
        <f>VLOOKUP($B$90,'Catalytic Projects'!$A$9:$BS$34,COLUMN(AE1),FALSE)</f>
        <v>Yes</v>
      </c>
      <c r="AF90" s="173" t="str">
        <f>VLOOKUP($B$90,'Catalytic Projects'!$A$9:$BS$34,COLUMN(AF1),FALSE)</f>
        <v>To Follow. Land Use and NEMA applications pending.</v>
      </c>
      <c r="AG90" s="173" t="str">
        <f>VLOOKUP($B$90,'Catalytic Projects'!$A$9:$BS$34,COLUMN(AG1),FALSE)</f>
        <v>To follow</v>
      </c>
      <c r="AH90" s="173" t="str">
        <f>VLOOKUP($B$90,'Catalytic Projects'!$A$9:$BS$34,COLUMN(AH1),FALSE)</f>
        <v>To Follow</v>
      </c>
      <c r="AI90" s="173">
        <f>VLOOKUP($B$90,'Catalytic Projects'!$A$9:$BS$34,COLUMN(AI1),FALSE)</f>
        <v>10</v>
      </c>
      <c r="AJ90" s="173" t="str">
        <f>VLOOKUP($B$90,'Catalytic Projects'!$A$9:$BS$34,COLUMN(AJ1),FALSE)</f>
        <v>Environmental Authorisation and potential conditions to be imposed</v>
      </c>
      <c r="AK90" s="173" t="str">
        <f>VLOOKUP($B$90,'Catalytic Projects'!$A$9:$BS$34,COLUMN(AK1),FALSE)</f>
        <v>Unknown</v>
      </c>
      <c r="AL90" s="173" t="str">
        <f>VLOOKUP($B$90,'Catalytic Projects'!$A$9:$BS$34,COLUMN(AL1),FALSE)</f>
        <v>Unknown</v>
      </c>
      <c r="AM90" s="173">
        <f>VLOOKUP($B$90,'Catalytic Projects'!$A$9:$BS$34,COLUMN(AM1),FALSE)</f>
        <v>0</v>
      </c>
      <c r="AN90" s="173">
        <f>VLOOKUP($B$90,'Catalytic Projects'!$A$9:$BS$34,COLUMN(AN1),FALSE)</f>
        <v>0</v>
      </c>
      <c r="AO90" s="173" t="str">
        <f>VLOOKUP($B$90,'Catalytic Projects'!$A$9:$BS$34,COLUMN(AO1),FALSE)</f>
        <v>Human Settlements Directorate</v>
      </c>
      <c r="AP90" s="173" t="str">
        <f>VLOOKUP($B$90,'Catalytic Projects'!$A$9:$BS$34,COLUMN(AP1),FALSE)</f>
        <v>Spatial Planning and Urban Design Department</v>
      </c>
      <c r="AQ90" s="173" t="str">
        <f>VLOOKUP($B$90,'Catalytic Projects'!$A$9:$BS$34,COLUMN(AQ1),FALSE)</f>
        <v>Riaan van Heerden</v>
      </c>
      <c r="AR90" s="173">
        <f>VLOOKUP($B$90,'Catalytic Projects'!$A$9:$BS$34,COLUMN(AR1),FALSE)</f>
        <v>0</v>
      </c>
      <c r="AS90" s="173">
        <f>VLOOKUP($B$90,'Catalytic Projects'!$A$9:$BS$34,COLUMN(AS1),FALSE)</f>
        <v>0</v>
      </c>
      <c r="AT90" s="173">
        <f>VLOOKUP($B$90,'Catalytic Projects'!$A$9:$BS$34,COLUMN(AT1),FALSE)</f>
        <v>0</v>
      </c>
      <c r="AU90" s="173">
        <f>VLOOKUP($B$90,'Catalytic Projects'!$A$9:$BS$34,COLUMN(AU1),FALSE)</f>
        <v>0</v>
      </c>
      <c r="AV90" s="173">
        <f>VLOOKUP($B$90,'Catalytic Projects'!$A$9:$BS$34,COLUMN(AV1),FALSE)</f>
        <v>0</v>
      </c>
      <c r="AW90" s="173">
        <f>VLOOKUP($B$90,'Catalytic Projects'!$A$9:$BS$34,COLUMN(AW1),FALSE)</f>
        <v>0</v>
      </c>
      <c r="AX90" s="173" t="str">
        <f>VLOOKUP($B$90,'Catalytic Projects'!$A$9:$BS$34,COLUMN(AX1),FALSE)</f>
        <v>Yes</v>
      </c>
      <c r="AY90" s="173" t="str">
        <f>VLOOKUP($B$90,'Catalytic Projects'!$A$9:$BS$34,COLUMN(AY1),FALSE)</f>
        <v>Yes</v>
      </c>
      <c r="AZ90" s="173" t="str">
        <f>VLOOKUP($B$90,'Catalytic Projects'!$A$9:$BS$34,COLUMN(AZ1),FALSE)</f>
        <v>Yes</v>
      </c>
      <c r="BA90" s="173" t="str">
        <f>VLOOKUP($B$90,'Catalytic Projects'!$A$9:$BS$34,COLUMN(BA1),FALSE)</f>
        <v>Yes</v>
      </c>
      <c r="BB90" s="173" t="str">
        <f>VLOOKUP($B$90,'Catalytic Projects'!$A$9:$BS$34,COLUMN(BB1),FALSE)</f>
        <v>Yes</v>
      </c>
      <c r="BC90" s="173" t="str">
        <f>VLOOKUP($B$90,'Catalytic Projects'!$A$9:$BS$34,COLUMN(BC1),FALSE)</f>
        <v>Yes</v>
      </c>
    </row>
    <row r="91" spans="1:55" s="208" customFormat="1" ht="229.5">
      <c r="A91" s="254">
        <v>83</v>
      </c>
      <c r="B91" s="207">
        <v>10</v>
      </c>
      <c r="C91" s="173" t="str">
        <f>VLOOKUP($B$91,'Catalytic Projects'!$A$9:$BS$34,COLUMN(C1),FALSE)</f>
        <v>Node</v>
      </c>
      <c r="D91" s="173" t="str">
        <f>VLOOKUP($B$91,'Catalytic Projects'!$A$9:$BS$34,COLUMN(D1),FALSE)</f>
        <v>Athlone Power Station Redevelopment</v>
      </c>
      <c r="E91" s="173" t="str">
        <f>VLOOKUP($B$91,'Catalytic Projects'!$A$9:$BS$34,COLUMN(E1),FALSE)</f>
        <v>Development Strategy, Development Framework and Environmental, Heritage and Land Use Approvals, Decomissioning, Obtain development partner / alienation</v>
      </c>
      <c r="F91" s="173">
        <f>VLOOKUP($B$91,'Catalytic Projects'!$A$9:$BS$34,COLUMN(F1),FALSE)</f>
        <v>0</v>
      </c>
      <c r="G91" s="173" t="str">
        <f>VLOOKUP($B$91,'Catalytic Projects'!$A$9:$BS$34,COLUMN(G1),FALSE)</f>
        <v>Redevelopment of the Athlone Power Station as a mixed use development</v>
      </c>
      <c r="H91" s="173" t="str">
        <f>VLOOKUP($B$91,'Catalytic Projects'!$A$9:$BS$34,COLUMN(H1),FALSE)</f>
        <v>• Spatial transformation and social inclusion through the redevelopment of an element of infrastructure which previously separated racially distinct residential areas
• Mixed income residential development
• Mixed use development
• Transit Oriented Development: capitalising on the sites proximity to rail and planned IRT
• Leveraging of private sector investment
• Revenue generation for the City through both property taxes and land value
</v>
      </c>
      <c r="I91" s="173" t="str">
        <f>VLOOKUP($B$91,'Catalytic Projects'!$A$9:$BS$34,COLUMN(I1),FALSE)</f>
        <v>Spatial transformation, provision of affordable housing, revenue generation</v>
      </c>
      <c r="J91" s="173">
        <f>VLOOKUP($B$91,'Catalytic Projects'!$A$9:$BS$34,COLUMN(J1),FALSE)</f>
        <v>0</v>
      </c>
      <c r="K91" s="173" t="str">
        <f>VLOOKUP($B$91,'Catalytic Projects'!$A$9:$BS$34,COLUMN(K1),FALSE)</f>
        <v>Technical Support for the Site-Specific Redevelopment Strategy in the City of Cape Town: Athlone Power Station, Provision of Professional Services for the Athloen Power Station: Development Framework, Engineering Services, Environmentla nd Land Use Planning, Athlone Power Station Decommissioning</v>
      </c>
      <c r="L91" s="173">
        <f>VLOOKUP($B$91,'Catalytic Projects'!$A$9:$BS$34,COLUMN(L1),FALSE)</f>
        <v>0</v>
      </c>
      <c r="M91" s="173" t="str">
        <f>VLOOKUP($B$91,'Catalytic Projects'!$A$9:$BS$34,COLUMN(M1),FALSE)</f>
        <v>N2, Jan Smuts, Bungha Avenue</v>
      </c>
      <c r="N91" s="173" t="str">
        <f>VLOOKUP($B$91,'Catalytic Projects'!$A$9:$BS$34,COLUMN(N1),FALSE)</f>
        <v>36ha</v>
      </c>
      <c r="O91" s="173">
        <f>VLOOKUP($B$91,'Catalytic Projects'!$A$9:$BS$34,COLUMN(O1),FALSE)</f>
        <v>303895</v>
      </c>
      <c r="P91" s="173">
        <f>VLOOKUP($B$91,'Catalytic Projects'!$A$9:$BS$34,COLUMN(P1),FALSE)</f>
        <v>1177</v>
      </c>
      <c r="Q91" s="173" t="str">
        <f>VLOOKUP($B$91,'Catalytic Projects'!$A$9:$BS$34,COLUMN(Q1),FALSE)</f>
        <v>Professional Services +-R20m 
Capital unknown</v>
      </c>
      <c r="R91" s="173" t="str">
        <f>VLOOKUP($B$91,'Catalytic Projects'!$A$9:$BS$34,COLUMN(R1),FALSE)</f>
        <v>R8m</v>
      </c>
      <c r="S91" s="173">
        <f>VLOOKUP($B$91,'Catalytic Projects'!$A$9:$BS$34,COLUMN(S1),FALSE)</f>
        <v>0</v>
      </c>
      <c r="T91" s="173">
        <f>VLOOKUP($B$91,'Catalytic Projects'!$A$9:$BS$34,COLUMN(T1),FALSE)</f>
        <v>2003</v>
      </c>
      <c r="U91" s="173" t="str">
        <f>VLOOKUP($B$91,'Catalytic Projects'!$A$9:$BS$34,COLUMN(U1),FALSE)</f>
        <v>Acquisition of rights by 2017. Development likely to take 20 years</v>
      </c>
      <c r="V91" s="173" t="str">
        <f>VLOOKUP($B$91,'Catalytic Projects'!$A$9:$BS$34,COLUMN(V1),FALSE)</f>
        <v>y</v>
      </c>
      <c r="W91" s="173" t="str">
        <f>VLOOKUP($B$91,'Catalytic Projects'!$A$9:$BS$34,COLUMN(W1),FALSE)</f>
        <v>y</v>
      </c>
      <c r="X91" s="173" t="str">
        <f>VLOOKUP($B$91,'Catalytic Projects'!$A$9:$BS$34,COLUMN(X1),FALSE)</f>
        <v>y</v>
      </c>
      <c r="Y91" s="173" t="str">
        <f>VLOOKUP($B$91,'Catalytic Projects'!$A$9:$BS$34,COLUMN(Y1),FALSE)</f>
        <v>Y</v>
      </c>
      <c r="Z91" s="173" t="str">
        <f>VLOOKUP($B$91,'Catalytic Projects'!$A$9:$BS$34,COLUMN(Z1),FALSE)</f>
        <v>?</v>
      </c>
      <c r="AA91" s="173" t="str">
        <f>VLOOKUP($B$91,'Catalytic Projects'!$A$9:$BS$34,COLUMN(AA1),FALSE)</f>
        <v>?</v>
      </c>
      <c r="AB91" s="173" t="str">
        <f>VLOOKUP($B$91,'Catalytic Projects'!$A$9:$BS$34,COLUMN(AB1),FALSE)</f>
        <v>N</v>
      </c>
      <c r="AC91" s="173" t="str">
        <f>VLOOKUP($B$91,'Catalytic Projects'!$A$9:$BS$34,COLUMN(AC1),FALSE)</f>
        <v>Yes</v>
      </c>
      <c r="AD91" s="173" t="str">
        <f>VLOOKUP($B$91,'Catalytic Projects'!$A$9:$BS$34,COLUMN(AD1),FALSE)</f>
        <v>Yes - Completed 2010</v>
      </c>
      <c r="AE91" s="173" t="str">
        <f>VLOOKUP($B$91,'Catalytic Projects'!$A$9:$BS$34,COLUMN(AE1),FALSE)</f>
        <v>No - tender to be advertised shortly, but City busy putting rights in place</v>
      </c>
      <c r="AF91" s="173" t="str">
        <f>VLOOKUP($B$91,'Catalytic Projects'!$A$9:$BS$34,COLUMN(AF1),FALSE)</f>
        <v>N</v>
      </c>
      <c r="AG91" s="173" t="str">
        <f>VLOOKUP($B$91,'Catalytic Projects'!$A$9:$BS$34,COLUMN(AG1),FALSE)</f>
        <v>N</v>
      </c>
      <c r="AH91" s="173" t="str">
        <f>VLOOKUP($B$91,'Catalytic Projects'!$A$9:$BS$34,COLUMN(AH1),FALSE)</f>
        <v>n</v>
      </c>
      <c r="AI91" s="173">
        <f>VLOOKUP($B$91,'Catalytic Projects'!$A$9:$BS$34,COLUMN(AI1),FALSE)</f>
        <v>9</v>
      </c>
      <c r="AJ91" s="173" t="str">
        <f>VLOOKUP($B$91,'Catalytic Projects'!$A$9:$BS$34,COLUMN(AJ1),FALSE)</f>
        <v>Delay in decommissioning, property markets, procurement of development partner as a result of legislative complexity</v>
      </c>
      <c r="AK91" s="173">
        <f>VLOOKUP($B$91,'Catalytic Projects'!$A$9:$BS$34,COLUMN(AK1),FALSE)</f>
        <v>0</v>
      </c>
      <c r="AL91" s="173">
        <f>VLOOKUP($B$91,'Catalytic Projects'!$A$9:$BS$34,COLUMN(AL1),FALSE)</f>
        <v>0</v>
      </c>
      <c r="AM91" s="173">
        <f>VLOOKUP($B$91,'Catalytic Projects'!$A$9:$BS$34,COLUMN(AM1),FALSE)</f>
        <v>0</v>
      </c>
      <c r="AN91" s="173">
        <f>VLOOKUP($B$91,'Catalytic Projects'!$A$9:$BS$34,COLUMN(AN1),FALSE)</f>
        <v>0</v>
      </c>
      <c r="AO91" s="173" t="str">
        <f>VLOOKUP($B$91,'Catalytic Projects'!$A$9:$BS$34,COLUMN(AO1),FALSE)</f>
        <v>City of Cape Town</v>
      </c>
      <c r="AP91" s="173" t="str">
        <f>VLOOKUP($B$91,'Catalytic Projects'!$A$9:$BS$34,COLUMN(AP1),FALSE)</f>
        <v>Spatial Planning and Urban Design Department</v>
      </c>
      <c r="AQ91" s="173" t="str">
        <f>VLOOKUP($B$91,'Catalytic Projects'!$A$9:$BS$34,COLUMN(AQ1),FALSE)</f>
        <v>Antony Marks</v>
      </c>
      <c r="AR91" s="173" t="str">
        <f>VLOOKUP($B$91,'Catalytic Projects'!$A$9:$BS$34,COLUMN(AR1),FALSE)</f>
        <v>Principal Professional Officer</v>
      </c>
      <c r="AS91" s="173" t="str">
        <f>VLOOKUP($B$91,'Catalytic Projects'!$A$9:$BS$34,COLUMN(AS1),FALSE)</f>
        <v>antony.marks@capetown.gov.za</v>
      </c>
      <c r="AT91" s="173" t="str">
        <f>VLOOKUP($B$91,'Catalytic Projects'!$A$9:$BS$34,COLUMN(AT1),FALSE)</f>
        <v>16th Floor, Tower Block, Civic Centre, 12 Hertzog Blvd, Cape Town</v>
      </c>
      <c r="AU91" s="173">
        <f>VLOOKUP($B$91,'Catalytic Projects'!$A$9:$BS$34,COLUMN(AU1),FALSE)</f>
        <v>214009422</v>
      </c>
      <c r="AV91" s="173">
        <f>VLOOKUP($B$91,'Catalytic Projects'!$A$9:$BS$34,COLUMN(AV1),FALSE)</f>
        <v>829414110</v>
      </c>
      <c r="AW91" s="173">
        <f>VLOOKUP($B$91,'Catalytic Projects'!$A$9:$BS$34,COLUMN(AW1),FALSE)</f>
        <v>0</v>
      </c>
      <c r="AX91" s="173" t="str">
        <f>VLOOKUP($B$91,'Catalytic Projects'!$A$9:$BS$34,COLUMN(AX1),FALSE)</f>
        <v>Yes</v>
      </c>
      <c r="AY91" s="173" t="str">
        <f>VLOOKUP($B$91,'Catalytic Projects'!$A$9:$BS$34,COLUMN(AY1),FALSE)</f>
        <v>Yes</v>
      </c>
      <c r="AZ91" s="173" t="str">
        <f>VLOOKUP($B$91,'Catalytic Projects'!$A$9:$BS$34,COLUMN(AZ1),FALSE)</f>
        <v>Yes</v>
      </c>
      <c r="BA91" s="173" t="str">
        <f>VLOOKUP($B$91,'Catalytic Projects'!$A$9:$BS$34,COLUMN(BA1),FALSE)</f>
        <v>Yes</v>
      </c>
      <c r="BB91" s="173" t="str">
        <f>VLOOKUP($B$91,'Catalytic Projects'!$A$9:$BS$34,COLUMN(BB1),FALSE)</f>
        <v>Yes</v>
      </c>
      <c r="BC91" s="173" t="str">
        <f>VLOOKUP($B$91,'Catalytic Projects'!$A$9:$BS$34,COLUMN(BC1),FALSE)</f>
        <v>Yes</v>
      </c>
    </row>
    <row r="92" spans="1:55" s="46" customFormat="1" ht="76.5">
      <c r="A92" s="260">
        <v>84</v>
      </c>
      <c r="C92" s="91" t="s">
        <v>581</v>
      </c>
      <c r="D92" s="91" t="s">
        <v>582</v>
      </c>
      <c r="E92" s="91" t="s">
        <v>583</v>
      </c>
      <c r="F92" s="91"/>
      <c r="G92" s="91" t="s">
        <v>584</v>
      </c>
      <c r="H92" s="91" t="s">
        <v>585</v>
      </c>
      <c r="I92" s="91" t="s">
        <v>586</v>
      </c>
      <c r="J92" s="91"/>
      <c r="K92" s="91"/>
      <c r="L92" s="91" t="s">
        <v>587</v>
      </c>
      <c r="M92" s="91" t="s">
        <v>588</v>
      </c>
      <c r="N92" s="91"/>
      <c r="O92" s="165"/>
      <c r="P92" s="91"/>
      <c r="Q92" s="91" t="s">
        <v>589</v>
      </c>
      <c r="R92" s="91" t="s">
        <v>344</v>
      </c>
      <c r="S92" s="92"/>
      <c r="T92" s="92">
        <v>41393</v>
      </c>
      <c r="U92" s="92">
        <v>42185</v>
      </c>
      <c r="V92" s="91" t="s">
        <v>590</v>
      </c>
      <c r="W92" s="91" t="s">
        <v>591</v>
      </c>
      <c r="X92" s="91" t="s">
        <v>592</v>
      </c>
      <c r="Y92" s="91" t="s">
        <v>583</v>
      </c>
      <c r="Z92" s="91" t="s">
        <v>80</v>
      </c>
      <c r="AA92" s="91" t="s">
        <v>80</v>
      </c>
      <c r="AB92" s="91" t="s">
        <v>80</v>
      </c>
      <c r="AC92" s="91" t="s">
        <v>80</v>
      </c>
      <c r="AD92" s="91" t="s">
        <v>80</v>
      </c>
      <c r="AE92" s="91"/>
      <c r="AF92" s="91"/>
      <c r="AG92" s="22"/>
      <c r="AH92" s="91"/>
      <c r="AI92" s="29"/>
      <c r="AJ92" s="91"/>
      <c r="AK92" s="22"/>
      <c r="AL92" s="22"/>
      <c r="AM92" s="22"/>
      <c r="AN92" s="29"/>
      <c r="AO92" s="22" t="s">
        <v>593</v>
      </c>
      <c r="AP92" s="22" t="s">
        <v>594</v>
      </c>
      <c r="AQ92" s="22" t="s">
        <v>593</v>
      </c>
      <c r="AR92" s="22" t="s">
        <v>595</v>
      </c>
      <c r="AS92" s="86" t="s">
        <v>596</v>
      </c>
      <c r="AT92" s="22" t="s">
        <v>597</v>
      </c>
      <c r="AU92" s="93" t="s">
        <v>598</v>
      </c>
      <c r="AV92" s="93" t="s">
        <v>599</v>
      </c>
      <c r="AW92" s="41" t="s">
        <v>80</v>
      </c>
      <c r="AX92" s="41" t="s">
        <v>80</v>
      </c>
      <c r="AY92" s="41" t="s">
        <v>80</v>
      </c>
      <c r="AZ92" s="41" t="s">
        <v>79</v>
      </c>
      <c r="BA92" s="41" t="s">
        <v>79</v>
      </c>
      <c r="BB92" s="41" t="s">
        <v>80</v>
      </c>
      <c r="BC92" s="41" t="s">
        <v>80</v>
      </c>
    </row>
    <row r="93" spans="1:55" s="269" customFormat="1" ht="63.75">
      <c r="A93" s="260">
        <v>85</v>
      </c>
      <c r="C93" s="249" t="s">
        <v>600</v>
      </c>
      <c r="D93" s="249" t="s">
        <v>601</v>
      </c>
      <c r="E93" s="249" t="s">
        <v>602</v>
      </c>
      <c r="F93" s="249"/>
      <c r="G93" s="249" t="s">
        <v>603</v>
      </c>
      <c r="H93" s="249" t="s">
        <v>604</v>
      </c>
      <c r="I93" s="249" t="s">
        <v>605</v>
      </c>
      <c r="J93" s="249"/>
      <c r="K93" s="249"/>
      <c r="L93" s="249" t="s">
        <v>606</v>
      </c>
      <c r="M93" s="249" t="s">
        <v>607</v>
      </c>
      <c r="N93" s="249"/>
      <c r="O93" s="249"/>
      <c r="P93" s="249"/>
      <c r="Q93" s="249" t="s">
        <v>608</v>
      </c>
      <c r="R93" s="249"/>
      <c r="S93" s="249"/>
      <c r="T93" s="249" t="s">
        <v>609</v>
      </c>
      <c r="U93" s="249" t="s">
        <v>555</v>
      </c>
      <c r="V93" s="249" t="s">
        <v>210</v>
      </c>
      <c r="W93" s="249" t="s">
        <v>610</v>
      </c>
      <c r="X93" s="249" t="s">
        <v>592</v>
      </c>
      <c r="Y93" s="249" t="s">
        <v>80</v>
      </c>
      <c r="Z93" s="249"/>
      <c r="AA93" s="249"/>
      <c r="AB93" s="249"/>
      <c r="AC93" s="249"/>
      <c r="AD93" s="249"/>
      <c r="AE93" s="249"/>
      <c r="AF93" s="249"/>
      <c r="AG93" s="249"/>
      <c r="AH93" s="249"/>
      <c r="AI93" s="268"/>
      <c r="AJ93" s="249"/>
      <c r="AK93" s="249"/>
      <c r="AL93" s="249"/>
      <c r="AM93" s="249"/>
      <c r="AN93" s="268"/>
      <c r="AO93" s="249" t="s">
        <v>593</v>
      </c>
      <c r="AP93" s="249" t="s">
        <v>594</v>
      </c>
      <c r="AQ93" s="249" t="s">
        <v>593</v>
      </c>
      <c r="AR93" s="249" t="s">
        <v>595</v>
      </c>
      <c r="AS93" s="277" t="s">
        <v>596</v>
      </c>
      <c r="AT93" s="249" t="s">
        <v>597</v>
      </c>
      <c r="AU93" s="278" t="s">
        <v>598</v>
      </c>
      <c r="AV93" s="278" t="s">
        <v>599</v>
      </c>
      <c r="AW93" s="266" t="s">
        <v>263</v>
      </c>
      <c r="AX93" s="266" t="s">
        <v>263</v>
      </c>
      <c r="AY93" s="266" t="s">
        <v>80</v>
      </c>
      <c r="AZ93" s="266" t="s">
        <v>80</v>
      </c>
      <c r="BA93" s="266" t="s">
        <v>263</v>
      </c>
      <c r="BB93" s="266" t="s">
        <v>263</v>
      </c>
      <c r="BC93" s="266" t="s">
        <v>80</v>
      </c>
    </row>
    <row r="94" spans="1:55" s="208" customFormat="1" ht="114.75">
      <c r="A94" s="261">
        <v>86</v>
      </c>
      <c r="B94" s="207">
        <v>11</v>
      </c>
      <c r="C94" s="173" t="str">
        <f>VLOOKUP($B$94,'Catalytic Projects'!$A$9:$BS$34,COLUMN(C1),FALSE)</f>
        <v>Node</v>
      </c>
      <c r="D94" s="173" t="str">
        <f>VLOOKUP($B$94,'Catalytic Projects'!$A$9:$BS$34,COLUMN(D1),FALSE)</f>
        <v>Lentegeur Social Housing Project, with some commercial opportunity</v>
      </c>
      <c r="E94" s="173" t="str">
        <f>VLOOKUP($B$94,'Catalytic Projects'!$A$9:$BS$34,COLUMN(E1),FALSE)</f>
        <v>Land Assembly, Development Framework, Environmental Basic Impact Assessment, Land Use Application, Phasing Plan</v>
      </c>
      <c r="F94" s="173">
        <f>VLOOKUP($B$94,'Catalytic Projects'!$A$9:$BS$34,COLUMN(F1),FALSE)</f>
        <v>0</v>
      </c>
      <c r="G94" s="173" t="str">
        <f>VLOOKUP($B$94,'Catalytic Projects'!$A$9:$BS$34,COLUMN(G1),FALSE)</f>
        <v>Facilitate acquisition of identified land from PRASA and obtaining all required land use rights for Human Settlements to transfer the site for a social housing partner to develop the site.</v>
      </c>
      <c r="H94" s="173" t="str">
        <f>VLOOKUP($B$94,'Catalytic Projects'!$A$9:$BS$34,COLUMN(H1),FALSE)</f>
        <v>Facilitate desired TOD-type development around station precincts; address the need for affordable housing within areas of high accessibility.</v>
      </c>
      <c r="I94" s="173" t="str">
        <f>VLOOKUP($B$94,'Catalytic Projects'!$A$9:$BS$34,COLUMN(I1),FALSE)</f>
        <v>Improved accessibility, affordable housing need.</v>
      </c>
      <c r="J94" s="173">
        <f>VLOOKUP($B$94,'Catalytic Projects'!$A$9:$BS$34,COLUMN(J1),FALSE)</f>
        <v>0</v>
      </c>
      <c r="K94" s="173" t="str">
        <f>VLOOKUP($B$94,'Catalytic Projects'!$A$9:$BS$34,COLUMN(K1),FALSE)</f>
        <v>Pre-feasibility study, Request for proposal from Social Housing Partners, land acquisition,  Feasibility study, Land Use application (including SDF)</v>
      </c>
      <c r="L94" s="173" t="str">
        <f>VLOOKUP($B$94,'Catalytic Projects'!$A$9:$BS$34,COLUMN(L1),FALSE)</f>
        <v>Land packaging and social housing development</v>
      </c>
      <c r="M94" s="173" t="str">
        <f>VLOOKUP($B$94,'Catalytic Projects'!$A$9:$BS$34,COLUMN(M1),FALSE)</f>
        <v>Erf 28071, Lentegeur, Mitchells Plain</v>
      </c>
      <c r="N94" s="173" t="str">
        <f>VLOOKUP($B$94,'Catalytic Projects'!$A$9:$BS$34,COLUMN(N1),FALSE)</f>
        <v>5Ha</v>
      </c>
      <c r="O94" s="173">
        <f>VLOOKUP($B$94,'Catalytic Projects'!$A$9:$BS$34,COLUMN(O1),FALSE)</f>
        <v>1000</v>
      </c>
      <c r="P94" s="173">
        <f>VLOOKUP($B$94,'Catalytic Projects'!$A$9:$BS$34,COLUMN(P1),FALSE)</f>
        <v>982</v>
      </c>
      <c r="Q94" s="173" t="str">
        <f>VLOOKUP($B$94,'Catalytic Projects'!$A$9:$BS$34,COLUMN(Q1),FALSE)</f>
        <v>None at the moment. Purchase price of some land in negotiation with PRASA</v>
      </c>
      <c r="R94" s="173">
        <f>VLOOKUP($B$94,'Catalytic Projects'!$A$9:$BS$34,COLUMN(R1),FALSE)</f>
        <v>0</v>
      </c>
      <c r="S94" s="173">
        <f>VLOOKUP($B$94,'Catalytic Projects'!$A$9:$BS$34,COLUMN(S1),FALSE)</f>
        <v>0</v>
      </c>
      <c r="T94" s="173">
        <f>VLOOKUP($B$94,'Catalytic Projects'!$A$9:$BS$34,COLUMN(T1),FALSE)</f>
        <v>0</v>
      </c>
      <c r="U94" s="173">
        <f>VLOOKUP($B$94,'Catalytic Projects'!$A$9:$BS$34,COLUMN(U1),FALSE)</f>
        <v>0</v>
      </c>
      <c r="V94" s="173" t="str">
        <f>VLOOKUP($B$94,'Catalytic Projects'!$A$9:$BS$34,COLUMN(V1),FALSE)</f>
        <v>Approximately 1000 housing opportunities on development footprint of 5Ha</v>
      </c>
      <c r="W94" s="173" t="str">
        <f>VLOOKUP($B$94,'Catalytic Projects'!$A$9:$BS$34,COLUMN(W1),FALSE)</f>
        <v>Design by Employer</v>
      </c>
      <c r="X94" s="173" t="str">
        <f>VLOOKUP($B$94,'Catalytic Projects'!$A$9:$BS$34,COLUMN(X1),FALSE)</f>
        <v>Yes. Aligned with the City's Housing Strategy &amp; TOD.</v>
      </c>
      <c r="Y94" s="173" t="str">
        <f>VLOOKUP($B$94,'Catalytic Projects'!$A$9:$BS$34,COLUMN(Y1),FALSE)</f>
        <v>IRDP: Phase 1: Planning and Services</v>
      </c>
      <c r="Z94" s="173" t="str">
        <f>VLOOKUP($B$94,'Catalytic Projects'!$A$9:$BS$34,COLUMN(Z1),FALSE)</f>
        <v>Yes</v>
      </c>
      <c r="AA94" s="173" t="str">
        <f>VLOOKUP($B$94,'Catalytic Projects'!$A$9:$BS$34,COLUMN(AA1),FALSE)</f>
        <v>Yes</v>
      </c>
      <c r="AB94" s="173" t="str">
        <f>VLOOKUP($B$94,'Catalytic Projects'!$A$9:$BS$34,COLUMN(AB1),FALSE)</f>
        <v>Yes</v>
      </c>
      <c r="AC94" s="173" t="str">
        <f>VLOOKUP($B$94,'Catalytic Projects'!$A$9:$BS$34,COLUMN(AC1),FALSE)</f>
        <v>Yes</v>
      </c>
      <c r="AD94" s="173" t="str">
        <f>VLOOKUP($B$94,'Catalytic Projects'!$A$9:$BS$34,COLUMN(AD1),FALSE)</f>
        <v>Yes</v>
      </c>
      <c r="AE94" s="173" t="str">
        <f>VLOOKUP($B$94,'Catalytic Projects'!$A$9:$BS$34,COLUMN(AE1),FALSE)</f>
        <v>No. Social Housing Institution to conduct feasibility study</v>
      </c>
      <c r="AF94" s="173" t="str">
        <f>VLOOKUP($B$94,'Catalytic Projects'!$A$9:$BS$34,COLUMN(AF1),FALSE)</f>
        <v>To Follow. Land Use and NEMA applications to be conducted on completion of feasibility study</v>
      </c>
      <c r="AG94" s="173" t="str">
        <f>VLOOKUP($B$94,'Catalytic Projects'!$A$9:$BS$34,COLUMN(AG1),FALSE)</f>
        <v>To follow</v>
      </c>
      <c r="AH94" s="173" t="str">
        <f>VLOOKUP($B$94,'Catalytic Projects'!$A$9:$BS$34,COLUMN(AH1),FALSE)</f>
        <v>To follow</v>
      </c>
      <c r="AI94" s="173">
        <f>VLOOKUP($B$94,'Catalytic Projects'!$A$9:$BS$34,COLUMN(AI1),FALSE)</f>
        <v>9</v>
      </c>
      <c r="AJ94" s="173" t="str">
        <f>VLOOKUP($B$94,'Catalytic Projects'!$A$9:$BS$34,COLUMN(AJ1),FALSE)</f>
        <v>Social housing subsidy constraints</v>
      </c>
      <c r="AK94" s="173" t="str">
        <f>VLOOKUP($B$94,'Catalytic Projects'!$A$9:$BS$34,COLUMN(AK1),FALSE)</f>
        <v>Unknown</v>
      </c>
      <c r="AL94" s="173" t="str">
        <f>VLOOKUP($B$94,'Catalytic Projects'!$A$9:$BS$34,COLUMN(AL1),FALSE)</f>
        <v>Unknown</v>
      </c>
      <c r="AM94" s="173">
        <f>VLOOKUP($B$94,'Catalytic Projects'!$A$9:$BS$34,COLUMN(AM1),FALSE)</f>
        <v>0</v>
      </c>
      <c r="AN94" s="173">
        <f>VLOOKUP($B$94,'Catalytic Projects'!$A$9:$BS$34,COLUMN(AN1),FALSE)</f>
        <v>0</v>
      </c>
      <c r="AO94" s="173" t="str">
        <f>VLOOKUP($B$94,'Catalytic Projects'!$A$9:$BS$34,COLUMN(AO1),FALSE)</f>
        <v>Human Settlements Directorate</v>
      </c>
      <c r="AP94" s="173" t="str">
        <f>VLOOKUP($B$94,'Catalytic Projects'!$A$9:$BS$34,COLUMN(AP1),FALSE)</f>
        <v>Spatial Planning and Urban Design Department</v>
      </c>
      <c r="AQ94" s="173" t="str">
        <f>VLOOKUP($B$94,'Catalytic Projects'!$A$9:$BS$34,COLUMN(AQ1),FALSE)</f>
        <v>Lance Boyd</v>
      </c>
      <c r="AR94" s="173">
        <f>VLOOKUP($B$94,'Catalytic Projects'!$A$9:$BS$34,COLUMN(AR1),FALSE)</f>
        <v>0</v>
      </c>
      <c r="AS94" s="173">
        <f>VLOOKUP($B$94,'Catalytic Projects'!$A$9:$BS$34,COLUMN(AS1),FALSE)</f>
        <v>0</v>
      </c>
      <c r="AT94" s="173">
        <f>VLOOKUP($B$94,'Catalytic Projects'!$A$9:$BS$34,COLUMN(AT1),FALSE)</f>
        <v>0</v>
      </c>
      <c r="AU94" s="173">
        <f>VLOOKUP($B$94,'Catalytic Projects'!$A$9:$BS$34,COLUMN(AU1),FALSE)</f>
        <v>0</v>
      </c>
      <c r="AV94" s="173">
        <f>VLOOKUP($B$94,'Catalytic Projects'!$A$9:$BS$34,COLUMN(AV1),FALSE)</f>
        <v>0</v>
      </c>
      <c r="AW94" s="173">
        <f>VLOOKUP($B$94,'Catalytic Projects'!$A$9:$BS$34,COLUMN(AW1),FALSE)</f>
        <v>0</v>
      </c>
      <c r="AX94" s="173" t="str">
        <f>VLOOKUP($B$94,'Catalytic Projects'!$A$9:$BS$34,COLUMN(AX1),FALSE)</f>
        <v>Yes</v>
      </c>
      <c r="AY94" s="173" t="str">
        <f>VLOOKUP($B$94,'Catalytic Projects'!$A$9:$BS$34,COLUMN(AY1),FALSE)</f>
        <v>Yes</v>
      </c>
      <c r="AZ94" s="173" t="str">
        <f>VLOOKUP($B$94,'Catalytic Projects'!$A$9:$BS$34,COLUMN(AZ1),FALSE)</f>
        <v>Yes</v>
      </c>
      <c r="BA94" s="173" t="str">
        <f>VLOOKUP($B$94,'Catalytic Projects'!$A$9:$BS$34,COLUMN(BA1),FALSE)</f>
        <v>Yes</v>
      </c>
      <c r="BB94" s="173" t="str">
        <f>VLOOKUP($B$94,'Catalytic Projects'!$A$9:$BS$34,COLUMN(BB1),FALSE)</f>
        <v>Yes</v>
      </c>
      <c r="BC94" s="173" t="str">
        <f>VLOOKUP($B$94,'Catalytic Projects'!$A$9:$BS$34,COLUMN(BC1),FALSE)</f>
        <v>Yes</v>
      </c>
    </row>
    <row r="95" spans="1:55" s="208" customFormat="1" ht="102">
      <c r="A95" s="261">
        <v>87</v>
      </c>
      <c r="B95" s="207">
        <v>12</v>
      </c>
      <c r="C95" s="173" t="str">
        <f>VLOOKUP($B$95,'Catalytic Projects'!$A$9:$BS$34,COLUMN(C1),FALSE)</f>
        <v>Node</v>
      </c>
      <c r="D95" s="173" t="str">
        <f>VLOOKUP($B$95,'Catalytic Projects'!$A$9:$BS$34,COLUMN(D1),FALSE)</f>
        <v>Salt River Market Mixed Use Social Housing Project</v>
      </c>
      <c r="E95" s="173" t="str">
        <f>VLOOKUP($B$95,'Catalytic Projects'!$A$9:$BS$34,COLUMN(E1),FALSE)</f>
        <v>Packaging of the site for development by a social housing partner</v>
      </c>
      <c r="F95" s="173">
        <f>VLOOKUP($B$95,'Catalytic Projects'!$A$9:$BS$34,COLUMN(F1),FALSE)</f>
        <v>0</v>
      </c>
      <c r="G95" s="173" t="str">
        <f>VLOOKUP($B$95,'Catalytic Projects'!$A$9:$BS$34,COLUMN(G1),FALSE)</f>
        <v>Facilitate a development model for the implementation of a mixed use development integrated with social housing on Council land.</v>
      </c>
      <c r="H95" s="173" t="str">
        <f>VLOOKUP($B$95,'Catalytic Projects'!$A$9:$BS$34,COLUMN(H1),FALSE)</f>
        <v>Facilitate desired TOD-type development around station precincts; address the need for affordable housing within areas of high accessibility.</v>
      </c>
      <c r="I95" s="173" t="str">
        <f>VLOOKUP($B$95,'Catalytic Projects'!$A$9:$BS$34,COLUMN(I1),FALSE)</f>
        <v>Improved accessibility, affordable housing need.</v>
      </c>
      <c r="J95" s="173">
        <f>VLOOKUP($B$95,'Catalytic Projects'!$A$9:$BS$34,COLUMN(J1),FALSE)</f>
        <v>0</v>
      </c>
      <c r="K95" s="173" t="str">
        <f>VLOOKUP($B$95,'Catalytic Projects'!$A$9:$BS$34,COLUMN(K1),FALSE)</f>
        <v>Pre-feasibility study, Request for proposal from Social Housing Partners, land acquisition,  Feasibility study, Land Use application (including SDF)</v>
      </c>
      <c r="L95" s="173" t="str">
        <f>VLOOKUP($B$95,'Catalytic Projects'!$A$9:$BS$34,COLUMN(L1),FALSE)</f>
        <v>Land packaging and social housing development</v>
      </c>
      <c r="M95" s="173" t="str">
        <f>VLOOKUP($B$95,'Catalytic Projects'!$A$9:$BS$34,COLUMN(M1),FALSE)</f>
        <v>Salt River Market, Salt River</v>
      </c>
      <c r="N95" s="173" t="str">
        <f>VLOOKUP($B$95,'Catalytic Projects'!$A$9:$BS$34,COLUMN(N1),FALSE)</f>
        <v>1.3Ha</v>
      </c>
      <c r="O95" s="173">
        <f>VLOOKUP($B$95,'Catalytic Projects'!$A$9:$BS$34,COLUMN(O1),FALSE)</f>
        <v>1000</v>
      </c>
      <c r="P95" s="173">
        <f>VLOOKUP($B$95,'Catalytic Projects'!$A$9:$BS$34,COLUMN(P1),FALSE)</f>
        <v>279</v>
      </c>
      <c r="Q95" s="173">
        <f>VLOOKUP($B$95,'Catalytic Projects'!$A$9:$BS$34,COLUMN(Q1),FALSE)</f>
        <v>0</v>
      </c>
      <c r="R95" s="173">
        <f>VLOOKUP($B$95,'Catalytic Projects'!$A$9:$BS$34,COLUMN(R1),FALSE)</f>
        <v>0</v>
      </c>
      <c r="S95" s="173">
        <f>VLOOKUP($B$95,'Catalytic Projects'!$A$9:$BS$34,COLUMN(S1),FALSE)</f>
        <v>0</v>
      </c>
      <c r="T95" s="173">
        <f>VLOOKUP($B$95,'Catalytic Projects'!$A$9:$BS$34,COLUMN(T1),FALSE)</f>
        <v>0</v>
      </c>
      <c r="U95" s="173">
        <f>VLOOKUP($B$95,'Catalytic Projects'!$A$9:$BS$34,COLUMN(U1),FALSE)</f>
        <v>0</v>
      </c>
      <c r="V95" s="173" t="str">
        <f>VLOOKUP($B$95,'Catalytic Projects'!$A$9:$BS$34,COLUMN(V1),FALSE)</f>
        <v>Approximately 300 housing opportunity together with mixed use retail opportunities</v>
      </c>
      <c r="W95" s="173" t="str">
        <f>VLOOKUP($B$95,'Catalytic Projects'!$A$9:$BS$34,COLUMN(W1),FALSE)</f>
        <v>Design by Employer</v>
      </c>
      <c r="X95" s="173" t="str">
        <f>VLOOKUP($B$95,'Catalytic Projects'!$A$9:$BS$34,COLUMN(X1),FALSE)</f>
        <v>Yes. Aligned with the City's Housing Strategy &amp; TOD.</v>
      </c>
      <c r="Y95" s="173" t="str">
        <f>VLOOKUP($B$95,'Catalytic Projects'!$A$9:$BS$34,COLUMN(Y1),FALSE)</f>
        <v>IRDP: Phase 1: Planning and Services</v>
      </c>
      <c r="Z95" s="173" t="str">
        <f>VLOOKUP($B$95,'Catalytic Projects'!$A$9:$BS$34,COLUMN(Z1),FALSE)</f>
        <v>Yes</v>
      </c>
      <c r="AA95" s="173" t="str">
        <f>VLOOKUP($B$95,'Catalytic Projects'!$A$9:$BS$34,COLUMN(AA1),FALSE)</f>
        <v>Yes</v>
      </c>
      <c r="AB95" s="173" t="str">
        <f>VLOOKUP($B$95,'Catalytic Projects'!$A$9:$BS$34,COLUMN(AB1),FALSE)</f>
        <v>Yes</v>
      </c>
      <c r="AC95" s="173" t="str">
        <f>VLOOKUP($B$95,'Catalytic Projects'!$A$9:$BS$34,COLUMN(AC1),FALSE)</f>
        <v>Yes</v>
      </c>
      <c r="AD95" s="173" t="str">
        <f>VLOOKUP($B$95,'Catalytic Projects'!$A$9:$BS$34,COLUMN(AD1),FALSE)</f>
        <v>Yes</v>
      </c>
      <c r="AE95" s="173" t="str">
        <f>VLOOKUP($B$95,'Catalytic Projects'!$A$9:$BS$34,COLUMN(AE1),FALSE)</f>
        <v>To Follow. SHI to conduct feasibility study once Council has given permission to proceed.</v>
      </c>
      <c r="AF95" s="173" t="str">
        <f>VLOOKUP($B$95,'Catalytic Projects'!$A$9:$BS$34,COLUMN(AF1),FALSE)</f>
        <v>To Follow. Land Use and NEMA applications to be conducted on completion of feasibility study</v>
      </c>
      <c r="AG95" s="173" t="str">
        <f>VLOOKUP($B$95,'Catalytic Projects'!$A$9:$BS$34,COLUMN(AG1),FALSE)</f>
        <v>To follow</v>
      </c>
      <c r="AH95" s="173" t="str">
        <f>VLOOKUP($B$95,'Catalytic Projects'!$A$9:$BS$34,COLUMN(AH1),FALSE)</f>
        <v>To follow</v>
      </c>
      <c r="AI95" s="173">
        <f>VLOOKUP($B$95,'Catalytic Projects'!$A$9:$BS$34,COLUMN(AI1),FALSE)</f>
        <v>9</v>
      </c>
      <c r="AJ95" s="173" t="str">
        <f>VLOOKUP($B$95,'Catalytic Projects'!$A$9:$BS$34,COLUMN(AJ1),FALSE)</f>
        <v>Project viability</v>
      </c>
      <c r="AK95" s="173" t="str">
        <f>VLOOKUP($B$95,'Catalytic Projects'!$A$9:$BS$34,COLUMN(AK1),FALSE)</f>
        <v>Unknown</v>
      </c>
      <c r="AL95" s="173" t="str">
        <f>VLOOKUP($B$95,'Catalytic Projects'!$A$9:$BS$34,COLUMN(AL1),FALSE)</f>
        <v>Unknown</v>
      </c>
      <c r="AM95" s="173">
        <f>VLOOKUP($B$95,'Catalytic Projects'!$A$9:$BS$34,COLUMN(AM1),FALSE)</f>
        <v>0</v>
      </c>
      <c r="AN95" s="173">
        <f>VLOOKUP($B$95,'Catalytic Projects'!$A$9:$BS$34,COLUMN(AN1),FALSE)</f>
        <v>0</v>
      </c>
      <c r="AO95" s="173" t="str">
        <f>VLOOKUP($B$95,'Catalytic Projects'!$A$9:$BS$34,COLUMN(AO1),FALSE)</f>
        <v>Human Settlements Directorate</v>
      </c>
      <c r="AP95" s="173" t="str">
        <f>VLOOKUP($B$95,'Catalytic Projects'!$A$9:$BS$34,COLUMN(AP1),FALSE)</f>
        <v>Spatial Planning and Urban Design Department</v>
      </c>
      <c r="AQ95" s="173" t="str">
        <f>VLOOKUP($B$95,'Catalytic Projects'!$A$9:$BS$34,COLUMN(AQ1),FALSE)</f>
        <v>Antony Marks</v>
      </c>
      <c r="AR95" s="173" t="str">
        <f>VLOOKUP($B$95,'Catalytic Projects'!$A$9:$BS$34,COLUMN(AR1),FALSE)</f>
        <v>Principal Professional Officer</v>
      </c>
      <c r="AS95" s="173" t="str">
        <f>VLOOKUP($B$95,'Catalytic Projects'!$A$9:$BS$34,COLUMN(AS1),FALSE)</f>
        <v>antony.marks@capetown.gov.za</v>
      </c>
      <c r="AT95" s="173" t="str">
        <f>VLOOKUP($B$95,'Catalytic Projects'!$A$9:$BS$34,COLUMN(AT1),FALSE)</f>
        <v>16th Floor, Tower Block, Civic Centre, 12 Hertzog Blvd, Cape Town</v>
      </c>
      <c r="AU95" s="173">
        <f>VLOOKUP($B$95,'Catalytic Projects'!$A$9:$BS$34,COLUMN(AU1),FALSE)</f>
        <v>214009422</v>
      </c>
      <c r="AV95" s="173">
        <f>VLOOKUP($B$95,'Catalytic Projects'!$A$9:$BS$34,COLUMN(AV1),FALSE)</f>
        <v>829414110</v>
      </c>
      <c r="AW95" s="173">
        <f>VLOOKUP($B$95,'Catalytic Projects'!$A$9:$BS$34,COLUMN(AW1),FALSE)</f>
        <v>0</v>
      </c>
      <c r="AX95" s="173" t="str">
        <f>VLOOKUP($B$95,'Catalytic Projects'!$A$9:$BS$34,COLUMN(AX1),FALSE)</f>
        <v>Yes</v>
      </c>
      <c r="AY95" s="173" t="str">
        <f>VLOOKUP($B$95,'Catalytic Projects'!$A$9:$BS$34,COLUMN(AY1),FALSE)</f>
        <v>Yes</v>
      </c>
      <c r="AZ95" s="173" t="str">
        <f>VLOOKUP($B$95,'Catalytic Projects'!$A$9:$BS$34,COLUMN(AZ1),FALSE)</f>
        <v>Yes</v>
      </c>
      <c r="BA95" s="173" t="str">
        <f>VLOOKUP($B$95,'Catalytic Projects'!$A$9:$BS$34,COLUMN(BA1),FALSE)</f>
        <v>Yes</v>
      </c>
      <c r="BB95" s="173" t="str">
        <f>VLOOKUP($B$95,'Catalytic Projects'!$A$9:$BS$34,COLUMN(BB1),FALSE)</f>
        <v>Yes</v>
      </c>
      <c r="BC95" s="173" t="str">
        <f>VLOOKUP($B$95,'Catalytic Projects'!$A$9:$BS$34,COLUMN(BC1),FALSE)</f>
        <v>Yes</v>
      </c>
    </row>
    <row r="96" spans="1:55" s="208" customFormat="1" ht="102">
      <c r="A96" s="261">
        <v>88</v>
      </c>
      <c r="B96" s="207">
        <v>13</v>
      </c>
      <c r="C96" s="173" t="str">
        <f>VLOOKUP($B$96,'Catalytic Projects'!$A$9:$BS$34,COLUMN(C1),FALSE)</f>
        <v>Hub</v>
      </c>
      <c r="D96" s="173" t="str">
        <f>VLOOKUP($B$96,'Catalytic Projects'!$A$9:$BS$34,COLUMN(D1),FALSE)</f>
        <v>Bellville - Piant City</v>
      </c>
      <c r="E96" s="173" t="str">
        <f>VLOOKUP($B$96,'Catalytic Projects'!$A$9:$BS$34,COLUMN(E1),FALSE)</f>
        <v>Packaging, release and redevelopment of Bellville PTI and surrouding land</v>
      </c>
      <c r="F96" s="173">
        <f>VLOOKUP($B$96,'Catalytic Projects'!$A$9:$BS$34,COLUMN(F1),FALSE)</f>
        <v>0</v>
      </c>
      <c r="G96" s="173" t="str">
        <f>VLOOKUP($B$96,'Catalytic Projects'!$A$9:$BS$34,COLUMN(G1),FALSE)</f>
        <v>Upgrade of PTI, release of latent land value, regeneration of Bellville hub</v>
      </c>
      <c r="H96" s="173" t="str">
        <f>VLOOKUP($B$96,'Catalytic Projects'!$A$9:$BS$34,COLUMN(H1),FALSE)</f>
        <v>Upgrade of PTI, release of latent land value, regeneration of Bellville hub</v>
      </c>
      <c r="I96" s="173" t="str">
        <f>VLOOKUP($B$96,'Catalytic Projects'!$A$9:$BS$34,COLUMN(I1),FALSE)</f>
        <v>poor quality public transport interchange with poor accessibility between modes. Capture of land value resulting from foot traffic.  Regeneration of Bellville Hub.</v>
      </c>
      <c r="J96" s="173">
        <f>VLOOKUP($B$96,'Catalytic Projects'!$A$9:$BS$34,COLUMN(J1),FALSE)</f>
        <v>0</v>
      </c>
      <c r="K96" s="173" t="str">
        <f>VLOOKUP($B$96,'Catalytic Projects'!$A$9:$BS$34,COLUMN(K1),FALSE)</f>
        <v>Bellville PTI Upgrade</v>
      </c>
      <c r="L96" s="173">
        <f>VLOOKUP($B$96,'Catalytic Projects'!$A$9:$BS$34,COLUMN(L1),FALSE)</f>
        <v>0</v>
      </c>
      <c r="M96" s="173" t="str">
        <f>VLOOKUP($B$96,'Catalytic Projects'!$A$9:$BS$34,COLUMN(M1),FALSE)</f>
        <v>Bellivlle Railway Station, Bellville Bus Station, Bellville Taxi Rank, Paint City</v>
      </c>
      <c r="N96" s="173" t="str">
        <f>VLOOKUP($B$96,'Catalytic Projects'!$A$9:$BS$34,COLUMN(N1),FALSE)</f>
        <v>10ha</v>
      </c>
      <c r="O96" s="173">
        <f>VLOOKUP($B$96,'Catalytic Projects'!$A$9:$BS$34,COLUMN(O1),FALSE)</f>
        <v>6733</v>
      </c>
      <c r="P96" s="173">
        <f>VLOOKUP($B$96,'Catalytic Projects'!$A$9:$BS$34,COLUMN(P1),FALSE)</f>
        <v>730</v>
      </c>
      <c r="Q96" s="173">
        <f>VLOOKUP($B$96,'Catalytic Projects'!$A$9:$BS$34,COLUMN(Q1),FALSE)</f>
        <v>0</v>
      </c>
      <c r="R96" s="173" t="str">
        <f>VLOOKUP($B$96,'Catalytic Projects'!$A$9:$BS$34,COLUMN(R1),FALSE)</f>
        <v>R30m?</v>
      </c>
      <c r="S96" s="173" t="str">
        <f>VLOOKUP($B$96,'Catalytic Projects'!$A$9:$BS$34,COLUMN(S1),FALSE)</f>
        <v>tbd</v>
      </c>
      <c r="T96" s="173" t="str">
        <f>VLOOKUP($B$96,'Catalytic Projects'!$A$9:$BS$34,COLUMN(T1),FALSE)</f>
        <v>tbd</v>
      </c>
      <c r="U96" s="173" t="str">
        <f>VLOOKUP($B$96,'Catalytic Projects'!$A$9:$BS$34,COLUMN(U1),FALSE)</f>
        <v>tbd</v>
      </c>
      <c r="V96" s="173" t="str">
        <f>VLOOKUP($B$96,'Catalytic Projects'!$A$9:$BS$34,COLUMN(V1),FALSE)</f>
        <v>Yes</v>
      </c>
      <c r="W96" s="173" t="str">
        <f>VLOOKUP($B$96,'Catalytic Projects'!$A$9:$BS$34,COLUMN(W1),FALSE)</f>
        <v>N</v>
      </c>
      <c r="X96" s="173" t="str">
        <f>VLOOKUP($B$96,'Catalytic Projects'!$A$9:$BS$34,COLUMN(X1),FALSE)</f>
        <v>N</v>
      </c>
      <c r="Y96" s="173" t="str">
        <f>VLOOKUP($B$96,'Catalytic Projects'!$A$9:$BS$34,COLUMN(Y1),FALSE)</f>
        <v>N</v>
      </c>
      <c r="Z96" s="173" t="str">
        <f>VLOOKUP($B$96,'Catalytic Projects'!$A$9:$BS$34,COLUMN(Z1),FALSE)</f>
        <v>N</v>
      </c>
      <c r="AA96" s="173" t="str">
        <f>VLOOKUP($B$96,'Catalytic Projects'!$A$9:$BS$34,COLUMN(AA1),FALSE)</f>
        <v>N</v>
      </c>
      <c r="AB96" s="173" t="str">
        <f>VLOOKUP($B$96,'Catalytic Projects'!$A$9:$BS$34,COLUMN(AB1),FALSE)</f>
        <v>N</v>
      </c>
      <c r="AC96" s="173" t="str">
        <f>VLOOKUP($B$96,'Catalytic Projects'!$A$9:$BS$34,COLUMN(AC1),FALSE)</f>
        <v>N</v>
      </c>
      <c r="AD96" s="173" t="str">
        <f>VLOOKUP($B$96,'Catalytic Projects'!$A$9:$BS$34,COLUMN(AD1),FALSE)</f>
        <v>N</v>
      </c>
      <c r="AE96" s="173" t="str">
        <f>VLOOKUP($B$96,'Catalytic Projects'!$A$9:$BS$34,COLUMN(AE1),FALSE)</f>
        <v>N</v>
      </c>
      <c r="AF96" s="173" t="str">
        <f>VLOOKUP($B$96,'Catalytic Projects'!$A$9:$BS$34,COLUMN(AF1),FALSE)</f>
        <v>N</v>
      </c>
      <c r="AG96" s="173" t="str">
        <f>VLOOKUP($B$96,'Catalytic Projects'!$A$9:$BS$34,COLUMN(AG1),FALSE)</f>
        <v>N</v>
      </c>
      <c r="AH96" s="173" t="str">
        <f>VLOOKUP($B$96,'Catalytic Projects'!$A$9:$BS$34,COLUMN(AH1),FALSE)</f>
        <v>N</v>
      </c>
      <c r="AI96" s="173">
        <f>VLOOKUP($B$96,'Catalytic Projects'!$A$9:$BS$34,COLUMN(AI1),FALSE)</f>
        <v>1</v>
      </c>
      <c r="AJ96" s="173">
        <f>VLOOKUP($B$96,'Catalytic Projects'!$A$9:$BS$34,COLUMN(AJ1),FALSE)</f>
        <v>0</v>
      </c>
      <c r="AK96" s="173">
        <f>VLOOKUP($B$96,'Catalytic Projects'!$A$9:$BS$34,COLUMN(AK1),FALSE)</f>
        <v>0</v>
      </c>
      <c r="AL96" s="173">
        <f>VLOOKUP($B$96,'Catalytic Projects'!$A$9:$BS$34,COLUMN(AL1),FALSE)</f>
        <v>0</v>
      </c>
      <c r="AM96" s="173">
        <f>VLOOKUP($B$96,'Catalytic Projects'!$A$9:$BS$34,COLUMN(AM1),FALSE)</f>
        <v>0</v>
      </c>
      <c r="AN96" s="173">
        <f>VLOOKUP($B$96,'Catalytic Projects'!$A$9:$BS$34,COLUMN(AN1),FALSE)</f>
        <v>0</v>
      </c>
      <c r="AO96" s="173" t="str">
        <f>VLOOKUP($B$96,'Catalytic Projects'!$A$9:$BS$34,COLUMN(AO1),FALSE)</f>
        <v>SPUD</v>
      </c>
      <c r="AP96" s="173" t="str">
        <f>VLOOKUP($B$96,'Catalytic Projects'!$A$9:$BS$34,COLUMN(AP1),FALSE)</f>
        <v>Spatial Planning and Urban Design Department</v>
      </c>
      <c r="AQ96" s="173" t="str">
        <f>VLOOKUP($B$96,'Catalytic Projects'!$A$9:$BS$34,COLUMN(AQ1),FALSE)</f>
        <v>Antony Marks</v>
      </c>
      <c r="AR96" s="173" t="str">
        <f>VLOOKUP($B$96,'Catalytic Projects'!$A$9:$BS$34,COLUMN(AR1),FALSE)</f>
        <v>Principal Professional Officer</v>
      </c>
      <c r="AS96" s="173" t="str">
        <f>VLOOKUP($B$96,'Catalytic Projects'!$A$9:$BS$34,COLUMN(AS1),FALSE)</f>
        <v>antony.marks@capetown.gov.za</v>
      </c>
      <c r="AT96" s="173" t="str">
        <f>VLOOKUP($B$96,'Catalytic Projects'!$A$9:$BS$34,COLUMN(AT1),FALSE)</f>
        <v>16th Floor, Tower Block, Civic Centre, 12 Hertzog Blvd, Cape Town</v>
      </c>
      <c r="AU96" s="173">
        <f>VLOOKUP($B$96,'Catalytic Projects'!$A$9:$BS$34,COLUMN(AU1),FALSE)</f>
        <v>214009422</v>
      </c>
      <c r="AV96" s="173">
        <f>VLOOKUP($B$96,'Catalytic Projects'!$A$9:$BS$34,COLUMN(AV1),FALSE)</f>
        <v>829414110</v>
      </c>
      <c r="AW96" s="173">
        <f>VLOOKUP($B$96,'Catalytic Projects'!$A$9:$BS$34,COLUMN(AW1),FALSE)</f>
        <v>0</v>
      </c>
      <c r="AX96" s="173" t="str">
        <f>VLOOKUP($B$96,'Catalytic Projects'!$A$9:$BS$34,COLUMN(AX1),FALSE)</f>
        <v>Yes</v>
      </c>
      <c r="AY96" s="173" t="str">
        <f>VLOOKUP($B$96,'Catalytic Projects'!$A$9:$BS$34,COLUMN(AY1),FALSE)</f>
        <v>Yes</v>
      </c>
      <c r="AZ96" s="173" t="str">
        <f>VLOOKUP($B$96,'Catalytic Projects'!$A$9:$BS$34,COLUMN(AZ1),FALSE)</f>
        <v>Yes</v>
      </c>
      <c r="BA96" s="173" t="str">
        <f>VLOOKUP($B$96,'Catalytic Projects'!$A$9:$BS$34,COLUMN(BA1),FALSE)</f>
        <v>Yes</v>
      </c>
      <c r="BB96" s="173" t="str">
        <f>VLOOKUP($B$96,'Catalytic Projects'!$A$9:$BS$34,COLUMN(BB1),FALSE)</f>
        <v>Yes</v>
      </c>
      <c r="BC96" s="173" t="str">
        <f>VLOOKUP($B$96,'Catalytic Projects'!$A$9:$BS$34,COLUMN(BC1),FALSE)</f>
        <v>Yes</v>
      </c>
    </row>
    <row r="97" spans="1:55" s="208" customFormat="1" ht="76.5">
      <c r="A97" s="261">
        <v>89</v>
      </c>
      <c r="B97" s="207">
        <v>14</v>
      </c>
      <c r="C97" s="173" t="str">
        <f>VLOOKUP($B$97,'Catalytic Projects'!$A$9:$BS$34,COLUMN(C1),FALSE)</f>
        <v>Belhar CBD</v>
      </c>
      <c r="D97" s="173" t="str">
        <f>VLOOKUP($B$97,'Catalytic Projects'!$A$9:$BS$34,COLUMN(D1),FALSE)</f>
        <v>Belhar retail &amp; residential </v>
      </c>
      <c r="E97" s="173" t="str">
        <f>VLOOKUP($B$97,'Catalytic Projects'!$A$9:$BS$34,COLUMN(E1),FALSE)</f>
        <v>IDP Focus Area 1- Opportunity City </v>
      </c>
      <c r="F97" s="173">
        <f>VLOOKUP($B$97,'Catalytic Projects'!$A$9:$BS$34,COLUMN(F1),FALSE)</f>
        <v>0</v>
      </c>
      <c r="G97" s="173" t="str">
        <f>VLOOKUP($B$97,'Catalytic Projects'!$A$9:$BS$34,COLUMN(G1),FALSE)</f>
        <v>Provision of retail facilities in previously disadvantaged areas </v>
      </c>
      <c r="H97" s="173">
        <f>VLOOKUP($B$97,'Catalytic Projects'!$A$9:$BS$34,COLUMN(H1),FALSE)</f>
        <v>0</v>
      </c>
      <c r="I97" s="173" t="str">
        <f>VLOOKUP($B$97,'Catalytic Projects'!$A$9:$BS$34,COLUMN(I1),FALSE)</f>
        <v>Belhar retail &amp; residential </v>
      </c>
      <c r="J97" s="173">
        <f>VLOOKUP($B$97,'Catalytic Projects'!$A$9:$BS$34,COLUMN(J1),FALSE)</f>
        <v>0</v>
      </c>
      <c r="K97" s="173" t="str">
        <f>VLOOKUP($B$97,'Catalytic Projects'!$A$9:$BS$34,COLUMN(K1),FALSE)</f>
        <v>Sale and development of municipal land for residential and residential development. Land-use procedure and sale of municipal land </v>
      </c>
      <c r="L97" s="173" t="str">
        <f>VLOOKUP($B$97,'Catalytic Projects'!$A$9:$BS$34,COLUMN(L1),FALSE)</f>
        <v>Erf number 3188, Delft</v>
      </c>
      <c r="M97" s="173">
        <f>VLOOKUP($B$97,'Catalytic Projects'!$A$9:$BS$34,COLUMN(M1),FALSE)</f>
        <v>0</v>
      </c>
      <c r="N97" s="173">
        <f>VLOOKUP($B$97,'Catalytic Projects'!$A$9:$BS$34,COLUMN(N1),FALSE)</f>
        <v>0</v>
      </c>
      <c r="O97" s="173">
        <f>VLOOKUP($B$97,'Catalytic Projects'!$A$9:$BS$34,COLUMN(O1),FALSE)</f>
        <v>0</v>
      </c>
      <c r="P97" s="173">
        <f>VLOOKUP($B$97,'Catalytic Projects'!$A$9:$BS$34,COLUMN(P1),FALSE)</f>
        <v>2000</v>
      </c>
      <c r="Q97" s="173">
        <f>VLOOKUP($B$97,'Catalytic Projects'!$A$9:$BS$34,COLUMN(Q1),FALSE)</f>
        <v>0</v>
      </c>
      <c r="R97" s="173">
        <f>VLOOKUP($B$97,'Catalytic Projects'!$A$9:$BS$34,COLUMN(R1),FALSE)</f>
        <v>0</v>
      </c>
      <c r="S97" s="173">
        <f>VLOOKUP($B$97,'Catalytic Projects'!$A$9:$BS$34,COLUMN(S1),FALSE)</f>
        <v>0</v>
      </c>
      <c r="T97" s="173">
        <f>VLOOKUP($B$97,'Catalytic Projects'!$A$9:$BS$34,COLUMN(T1),FALSE)</f>
        <v>0</v>
      </c>
      <c r="U97" s="173" t="str">
        <f>VLOOKUP($B$97,'Catalytic Projects'!$A$9:$BS$34,COLUMN(U1),FALSE)</f>
        <v>X</v>
      </c>
      <c r="V97" s="173" t="str">
        <f>VLOOKUP($B$97,'Catalytic Projects'!$A$9:$BS$34,COLUMN(V1),FALSE)</f>
        <v>Yes</v>
      </c>
      <c r="W97" s="173" t="str">
        <f>VLOOKUP($B$97,'Catalytic Projects'!$A$9:$BS$34,COLUMN(W1),FALSE)</f>
        <v>Yes</v>
      </c>
      <c r="X97" s="173" t="str">
        <f>VLOOKUP($B$97,'Catalytic Projects'!$A$9:$BS$34,COLUMN(X1),FALSE)</f>
        <v>Yes</v>
      </c>
      <c r="Y97" s="173" t="str">
        <f>VLOOKUP($B$97,'Catalytic Projects'!$A$9:$BS$34,COLUMN(Y1),FALSE)</f>
        <v>Yes</v>
      </c>
      <c r="Z97" s="173" t="str">
        <f>VLOOKUP($B$97,'Catalytic Projects'!$A$9:$BS$34,COLUMN(Z1),FALSE)</f>
        <v>Yes</v>
      </c>
      <c r="AA97" s="173" t="str">
        <f>VLOOKUP($B$97,'Catalytic Projects'!$A$9:$BS$34,COLUMN(AA1),FALSE)</f>
        <v>Yes</v>
      </c>
      <c r="AB97" s="173" t="str">
        <f>VLOOKUP($B$97,'Catalytic Projects'!$A$9:$BS$34,COLUMN(AB1),FALSE)</f>
        <v>Yes</v>
      </c>
      <c r="AC97" s="173" t="str">
        <f>VLOOKUP($B$97,'Catalytic Projects'!$A$9:$BS$34,COLUMN(AC1),FALSE)</f>
        <v>Yes</v>
      </c>
      <c r="AD97" s="173" t="str">
        <f>VLOOKUP($B$97,'Catalytic Projects'!$A$9:$BS$34,COLUMN(AD1),FALSE)</f>
        <v>Yes</v>
      </c>
      <c r="AE97" s="173" t="str">
        <f>VLOOKUP($B$97,'Catalytic Projects'!$A$9:$BS$34,COLUMN(AE1),FALSE)</f>
        <v>Yes</v>
      </c>
      <c r="AF97" s="173" t="str">
        <f>VLOOKUP($B$97,'Catalytic Projects'!$A$9:$BS$34,COLUMN(AF1),FALSE)</f>
        <v>N</v>
      </c>
      <c r="AG97" s="173" t="str">
        <f>VLOOKUP($B$97,'Catalytic Projects'!$A$9:$BS$34,COLUMN(AG1),FALSE)</f>
        <v>N</v>
      </c>
      <c r="AH97" s="173" t="str">
        <f>VLOOKUP($B$97,'Catalytic Projects'!$A$9:$BS$34,COLUMN(AH1),FALSE)</f>
        <v>N</v>
      </c>
      <c r="AI97" s="173">
        <f>VLOOKUP($B$97,'Catalytic Projects'!$A$9:$BS$34,COLUMN(AI1),FALSE)</f>
        <v>10</v>
      </c>
      <c r="AJ97" s="173" t="str">
        <f>VLOOKUP($B$97,'Catalytic Projects'!$A$9:$BS$34,COLUMN(AJ1),FALSE)</f>
        <v>(1) Infrastructure / services issues </v>
      </c>
      <c r="AK97" s="173">
        <f>VLOOKUP($B$97,'Catalytic Projects'!$A$9:$BS$34,COLUMN(AK1),FALSE)</f>
        <v>0</v>
      </c>
      <c r="AL97" s="173">
        <f>VLOOKUP($B$97,'Catalytic Projects'!$A$9:$BS$34,COLUMN(AL1),FALSE)</f>
        <v>0</v>
      </c>
      <c r="AM97" s="173">
        <f>VLOOKUP($B$97,'Catalytic Projects'!$A$9:$BS$34,COLUMN(AM1),FALSE)</f>
        <v>0</v>
      </c>
      <c r="AN97" s="173">
        <f>VLOOKUP($B$97,'Catalytic Projects'!$A$9:$BS$34,COLUMN(AN1),FALSE)</f>
        <v>0</v>
      </c>
      <c r="AO97" s="173" t="str">
        <f>VLOOKUP($B$97,'Catalytic Projects'!$A$9:$BS$34,COLUMN(AO1),FALSE)</f>
        <v>Property Management </v>
      </c>
      <c r="AP97" s="173" t="str">
        <f>VLOOKUP($B$97,'Catalytic Projects'!$A$9:$BS$34,COLUMN(AP1),FALSE)</f>
        <v>Property Management </v>
      </c>
      <c r="AQ97" s="173" t="str">
        <f>VLOOKUP($B$97,'Catalytic Projects'!$A$9:$BS$34,COLUMN(AQ1),FALSE)</f>
        <v>David Marais / Neil Eybers</v>
      </c>
      <c r="AR97" s="173">
        <f>VLOOKUP($B$97,'Catalytic Projects'!$A$9:$BS$34,COLUMN(AR1),FALSE)</f>
        <v>0</v>
      </c>
      <c r="AS97" s="173">
        <f>VLOOKUP($B$97,'Catalytic Projects'!$A$9:$BS$34,COLUMN(AS1),FALSE)</f>
        <v>0</v>
      </c>
      <c r="AT97" s="173" t="str">
        <f>VLOOKUP($B$97,'Catalytic Projects'!$A$9:$BS$34,COLUMN(AT1),FALSE)</f>
        <v>Civic Centre, 13th Floor, Heerengrach Blvd., Cape Town</v>
      </c>
      <c r="AU97" s="173">
        <f>VLOOKUP($B$97,'Catalytic Projects'!$A$9:$BS$34,COLUMN(AU1),FALSE)</f>
        <v>0</v>
      </c>
      <c r="AV97" s="173">
        <f>VLOOKUP($B$97,'Catalytic Projects'!$A$9:$BS$34,COLUMN(AV1),FALSE)</f>
        <v>0</v>
      </c>
      <c r="AW97" s="173" t="str">
        <f>VLOOKUP($B$97,'Catalytic Projects'!$A$9:$BS$34,COLUMN(AW1),FALSE)</f>
        <v>Yes</v>
      </c>
      <c r="AX97" s="173" t="str">
        <f>VLOOKUP($B$97,'Catalytic Projects'!$A$9:$BS$34,COLUMN(AX1),FALSE)</f>
        <v>Yes</v>
      </c>
      <c r="AY97" s="173" t="str">
        <f>VLOOKUP($B$97,'Catalytic Projects'!$A$9:$BS$34,COLUMN(AY1),FALSE)</f>
        <v>Yes</v>
      </c>
      <c r="AZ97" s="173" t="str">
        <f>VLOOKUP($B$97,'Catalytic Projects'!$A$9:$BS$34,COLUMN(AZ1),FALSE)</f>
        <v>No</v>
      </c>
      <c r="BA97" s="173" t="str">
        <f>VLOOKUP($B$97,'Catalytic Projects'!$A$9:$BS$34,COLUMN(BA1),FALSE)</f>
        <v>No</v>
      </c>
      <c r="BB97" s="173" t="str">
        <f>VLOOKUP($B$97,'Catalytic Projects'!$A$9:$BS$34,COLUMN(BB1),FALSE)</f>
        <v>Yes</v>
      </c>
      <c r="BC97" s="173" t="str">
        <f>VLOOKUP($B$97,'Catalytic Projects'!$A$9:$BS$34,COLUMN(BC1),FALSE)</f>
        <v>Yes</v>
      </c>
    </row>
    <row r="98" spans="1:55" s="208" customFormat="1" ht="153">
      <c r="A98" s="261">
        <v>90</v>
      </c>
      <c r="B98" s="207">
        <v>15</v>
      </c>
      <c r="C98" s="173">
        <f>VLOOKUP($B$98,'Catalytic Projects'!$A$9:$BS$34,COLUMN(C1),FALSE)</f>
        <v>0</v>
      </c>
      <c r="D98" s="173" t="str">
        <f>VLOOKUP($B$98,'Catalytic Projects'!$A$9:$BS$34,COLUMN(D1),FALSE)</f>
        <v>Wingfield</v>
      </c>
      <c r="E98" s="173">
        <f>VLOOKUP($B$98,'Catalytic Projects'!$A$9:$BS$34,COLUMN(E1),FALSE)</f>
        <v>0</v>
      </c>
      <c r="F98" s="173">
        <f>VLOOKUP($B$98,'Catalytic Projects'!$A$9:$BS$34,COLUMN(F1),FALSE)</f>
        <v>0</v>
      </c>
      <c r="G98" s="173">
        <f>VLOOKUP($B$98,'Catalytic Projects'!$A$9:$BS$34,COLUMN(G1),FALSE)</f>
        <v>0</v>
      </c>
      <c r="H98" s="173">
        <f>VLOOKUP($B$98,'Catalytic Projects'!$A$9:$BS$34,COLUMN(H1),FALSE)</f>
        <v>0</v>
      </c>
      <c r="I98" s="173">
        <f>VLOOKUP($B$98,'Catalytic Projects'!$A$9:$BS$34,COLUMN(I1),FALSE)</f>
        <v>0</v>
      </c>
      <c r="J98" s="173">
        <f>VLOOKUP($B$98,'Catalytic Projects'!$A$9:$BS$34,COLUMN(J1),FALSE)</f>
        <v>0</v>
      </c>
      <c r="K98" s="173">
        <f>VLOOKUP($B$98,'Catalytic Projects'!$A$9:$BS$34,COLUMN(K1),FALSE)</f>
        <v>0</v>
      </c>
      <c r="L98" s="173">
        <f>VLOOKUP($B$98,'Catalytic Projects'!$A$9:$BS$34,COLUMN(L1),FALSE)</f>
        <v>0</v>
      </c>
      <c r="M98" s="173">
        <f>VLOOKUP($B$98,'Catalytic Projects'!$A$9:$BS$34,COLUMN(M1),FALSE)</f>
        <v>0</v>
      </c>
      <c r="N98" s="173" t="str">
        <f>VLOOKUP($B$98,'Catalytic Projects'!$A$9:$BS$34,COLUMN(N1),FALSE)</f>
        <v>Areas undevelopable for environmental reasons were considered to be included in the open space component.  The commercial component was not originally calculated.  Land not allocated for residential was assumed to be used for commercial. Floor area factor of 1 was used as some light industrial is expected.</v>
      </c>
      <c r="O98" s="173">
        <f>VLOOKUP($B$98,'Catalytic Projects'!$A$9:$BS$34,COLUMN(O1),FALSE)</f>
        <v>460400</v>
      </c>
      <c r="P98" s="173">
        <f>VLOOKUP($B$98,'Catalytic Projects'!$A$9:$BS$34,COLUMN(P1),FALSE)</f>
        <v>17770</v>
      </c>
      <c r="Q98" s="173">
        <f>VLOOKUP($B$98,'Catalytic Projects'!$A$9:$BS$34,COLUMN(Q1),FALSE)</f>
        <v>0</v>
      </c>
      <c r="R98" s="173">
        <f>VLOOKUP($B$98,'Catalytic Projects'!$A$9:$BS$34,COLUMN(R1),FALSE)</f>
        <v>0</v>
      </c>
      <c r="S98" s="173">
        <f>VLOOKUP($B$98,'Catalytic Projects'!$A$9:$BS$34,COLUMN(S1),FALSE)</f>
        <v>0</v>
      </c>
      <c r="T98" s="173">
        <f>VLOOKUP($B$98,'Catalytic Projects'!$A$9:$BS$34,COLUMN(T1),FALSE)</f>
        <v>0</v>
      </c>
      <c r="U98" s="173" t="str">
        <f>VLOOKUP($B$98,'Catalytic Projects'!$A$9:$BS$34,COLUMN(U1),FALSE)</f>
        <v>Projected over 10-20 years</v>
      </c>
      <c r="V98" s="173" t="str">
        <f>VLOOKUP($B$98,'Catalytic Projects'!$A$9:$BS$34,COLUMN(V1),FALSE)</f>
        <v>Yes</v>
      </c>
      <c r="W98" s="173" t="str">
        <f>VLOOKUP($B$98,'Catalytic Projects'!$A$9:$BS$34,COLUMN(W1),FALSE)</f>
        <v>N</v>
      </c>
      <c r="X98" s="173" t="str">
        <f>VLOOKUP($B$98,'Catalytic Projects'!$A$9:$BS$34,COLUMN(X1),FALSE)</f>
        <v>N</v>
      </c>
      <c r="Y98" s="173" t="str">
        <f>VLOOKUP($B$98,'Catalytic Projects'!$A$9:$BS$34,COLUMN(Y1),FALSE)</f>
        <v>N</v>
      </c>
      <c r="Z98" s="173" t="str">
        <f>VLOOKUP($B$98,'Catalytic Projects'!$A$9:$BS$34,COLUMN(Z1),FALSE)</f>
        <v>N</v>
      </c>
      <c r="AA98" s="173" t="str">
        <f>VLOOKUP($B$98,'Catalytic Projects'!$A$9:$BS$34,COLUMN(AA1),FALSE)</f>
        <v>N</v>
      </c>
      <c r="AB98" s="173" t="str">
        <f>VLOOKUP($B$98,'Catalytic Projects'!$A$9:$BS$34,COLUMN(AB1),FALSE)</f>
        <v>N</v>
      </c>
      <c r="AC98" s="173" t="str">
        <f>VLOOKUP($B$98,'Catalytic Projects'!$A$9:$BS$34,COLUMN(AC1),FALSE)</f>
        <v>N</v>
      </c>
      <c r="AD98" s="173" t="str">
        <f>VLOOKUP($B$98,'Catalytic Projects'!$A$9:$BS$34,COLUMN(AD1),FALSE)</f>
        <v>N</v>
      </c>
      <c r="AE98" s="173" t="str">
        <f>VLOOKUP($B$98,'Catalytic Projects'!$A$9:$BS$34,COLUMN(AE1),FALSE)</f>
        <v>N</v>
      </c>
      <c r="AF98" s="173" t="str">
        <f>VLOOKUP($B$98,'Catalytic Projects'!$A$9:$BS$34,COLUMN(AF1),FALSE)</f>
        <v>N</v>
      </c>
      <c r="AG98" s="173" t="str">
        <f>VLOOKUP($B$98,'Catalytic Projects'!$A$9:$BS$34,COLUMN(AG1),FALSE)</f>
        <v>N</v>
      </c>
      <c r="AH98" s="173" t="str">
        <f>VLOOKUP($B$98,'Catalytic Projects'!$A$9:$BS$34,COLUMN(AH1),FALSE)</f>
        <v>N</v>
      </c>
      <c r="AI98" s="173">
        <f>VLOOKUP($B$98,'Catalytic Projects'!$A$9:$BS$34,COLUMN(AI1),FALSE)</f>
        <v>1</v>
      </c>
      <c r="AJ98" s="173">
        <f>VLOOKUP($B$98,'Catalytic Projects'!$A$9:$BS$34,COLUMN(AJ1),FALSE)</f>
        <v>0</v>
      </c>
      <c r="AK98" s="173">
        <f>VLOOKUP($B$98,'Catalytic Projects'!$A$9:$BS$34,COLUMN(AK1),FALSE)</f>
        <v>0</v>
      </c>
      <c r="AL98" s="173">
        <f>VLOOKUP($B$98,'Catalytic Projects'!$A$9:$BS$34,COLUMN(AL1),FALSE)</f>
        <v>0</v>
      </c>
      <c r="AM98" s="173">
        <f>VLOOKUP($B$98,'Catalytic Projects'!$A$9:$BS$34,COLUMN(AM1),FALSE)</f>
        <v>0</v>
      </c>
      <c r="AN98" s="173">
        <f>VLOOKUP($B$98,'Catalytic Projects'!$A$9:$BS$34,COLUMN(AN1),FALSE)</f>
        <v>0</v>
      </c>
      <c r="AO98" s="173">
        <f>VLOOKUP($B$98,'Catalytic Projects'!$A$9:$BS$34,COLUMN(AO1),FALSE)</f>
        <v>0</v>
      </c>
      <c r="AP98" s="173">
        <f>VLOOKUP($B$98,'Catalytic Projects'!$A$9:$BS$34,COLUMN(AP1),FALSE)</f>
        <v>0</v>
      </c>
      <c r="AQ98" s="173" t="str">
        <f>VLOOKUP($B$98,'Catalytic Projects'!$A$9:$BS$34,COLUMN(AQ1),FALSE)</f>
        <v>Antony Marks</v>
      </c>
      <c r="AR98" s="173">
        <f>VLOOKUP($B$98,'Catalytic Projects'!$A$9:$BS$34,COLUMN(AR1),FALSE)</f>
        <v>0</v>
      </c>
      <c r="AS98" s="173">
        <f>VLOOKUP($B$98,'Catalytic Projects'!$A$9:$BS$34,COLUMN(AS1),FALSE)</f>
        <v>0</v>
      </c>
      <c r="AT98" s="173">
        <f>VLOOKUP($B$98,'Catalytic Projects'!$A$9:$BS$34,COLUMN(AT1),FALSE)</f>
        <v>0</v>
      </c>
      <c r="AU98" s="173">
        <f>VLOOKUP($B$98,'Catalytic Projects'!$A$9:$BS$34,COLUMN(AU1),FALSE)</f>
        <v>0</v>
      </c>
      <c r="AV98" s="173">
        <f>VLOOKUP($B$98,'Catalytic Projects'!$A$9:$BS$34,COLUMN(AV1),FALSE)</f>
        <v>0</v>
      </c>
      <c r="AW98" s="173">
        <f>VLOOKUP($B$98,'Catalytic Projects'!$A$9:$BS$34,COLUMN(AW1),FALSE)</f>
        <v>0</v>
      </c>
      <c r="AX98" s="173" t="str">
        <f>VLOOKUP($B$98,'Catalytic Projects'!$A$9:$BS$34,COLUMN(AX1),FALSE)</f>
        <v>Yes</v>
      </c>
      <c r="AY98" s="173" t="str">
        <f>VLOOKUP($B$98,'Catalytic Projects'!$A$9:$BS$34,COLUMN(AY1),FALSE)</f>
        <v>Yes</v>
      </c>
      <c r="AZ98" s="173" t="str">
        <f>VLOOKUP($B$98,'Catalytic Projects'!$A$9:$BS$34,COLUMN(AZ1),FALSE)</f>
        <v>Yes</v>
      </c>
      <c r="BA98" s="173" t="str">
        <f>VLOOKUP($B$98,'Catalytic Projects'!$A$9:$BS$34,COLUMN(BA1),FALSE)</f>
        <v>Yes</v>
      </c>
      <c r="BB98" s="173" t="str">
        <f>VLOOKUP($B$98,'Catalytic Projects'!$A$9:$BS$34,COLUMN(BB1),FALSE)</f>
        <v>Yes</v>
      </c>
      <c r="BC98" s="173" t="str">
        <f>VLOOKUP($B$98,'Catalytic Projects'!$A$9:$BS$34,COLUMN(BC1),FALSE)</f>
        <v>Yes</v>
      </c>
    </row>
    <row r="99" spans="1:55" s="208" customFormat="1" ht="409.5">
      <c r="A99" s="254">
        <v>91</v>
      </c>
      <c r="B99" s="207">
        <v>16</v>
      </c>
      <c r="C99" s="173" t="str">
        <f>VLOOKUP($B$99,'Catalytic Projects'!$A$9:$BS$34,COLUMN(C1),FALSE)</f>
        <v>CBD</v>
      </c>
      <c r="D99" s="173" t="str">
        <f>VLOOKUP($B$99,'Catalytic Projects'!$A$9:$BS$34,COLUMN(D1),FALSE)</f>
        <v>Somerset Precinct Development</v>
      </c>
      <c r="E99" s="173" t="str">
        <f>VLOOKUP($B$99,'Catalytic Projects'!$A$9:$BS$34,COLUMN(E1),FALSE)</f>
        <v>Consolidating and enabling Provincial landholdings (estimated worth in excess or R1billion) strategically located in the precinct linking the V&amp;A and Stadium. Preparing for the release of vacant occupation of these to the private sector in four separate stages over the next 10 years in exchange for a new R1,0 billion hospital in Milnerton, a new R100 million NHLS head quarters at Oude Molen, a new R60 million Clinic on the current site. The proposed redevelopment of the Somerset precinct will be residentially led, mixed income and mixed use. The facilities planned for Milnerton and Oude Molen is intended to catalyse developments in those areas.</v>
      </c>
      <c r="F99" s="173">
        <f>VLOOKUP($B$99,'Catalytic Projects'!$A$9:$BS$34,COLUMN(F1),FALSE)</f>
        <v>0</v>
      </c>
      <c r="G99" s="173" t="str">
        <f>VLOOKUP($B$99,'Catalytic Projects'!$A$9:$BS$34,COLUMN(G1),FALSE)</f>
        <v>1. Stated  vision, gaols and objectives of the White Paper on the Management Provincial Property:  “Land and buildings of government structures are valuable assets that were divisively utilised in the past. These assets should be optimally utilised to undo the negative legacies and create an integrated society within which every individual is empowered to live and participate on an equal footing.”
 “The necessity for a holistic and integrated experience of space and sense of place is an undeniable part of government’s obligation to enhance the personal social welfare of all the inhabitants of the country and to maintain it above a certain minimum level. The absence of such an experience is undoubtedly expensive in terms of direct, indirect and externality costs.”                                   
</v>
      </c>
      <c r="H99" s="173" t="str">
        <f>VLOOKUP($B$99,'Catalytic Projects'!$A$9:$BS$34,COLUMN(H1),FALSE)</f>
        <v>(2) Stated mandate as formulated by the Premier (Helen Zille): "“The Regeneration Programme aims to leverage our existing assets as a platform for new growth. Our government sits on under-performing assets that should be available for development, attracting new investment, encouraging new businesses, creating new jobs, providing opportunities for well-located housing and generating an income stream to cross-subsidise projects for the poor.”                  </v>
      </c>
      <c r="I99" s="173" t="str">
        <f>VLOOKUP($B$99,'Catalytic Projects'!$A$9:$BS$34,COLUMN(I1),FALSE)</f>
        <v>Stated  socio-economic needs as per GIAMA , the White Paper and the Regeneration Programme.</v>
      </c>
      <c r="J99" s="173">
        <f>VLOOKUP($B$99,'Catalytic Projects'!$A$9:$BS$34,COLUMN(J1),FALSE)</f>
        <v>0</v>
      </c>
      <c r="K99" s="173">
        <f>VLOOKUP($B$99,'Catalytic Projects'!$A$9:$BS$34,COLUMN(K1),FALSE)</f>
        <v>0</v>
      </c>
      <c r="L99" s="173" t="str">
        <f>VLOOKUP($B$99,'Catalytic Projects'!$A$9:$BS$34,COLUMN(L1),FALSE)</f>
        <v>The Somerset Properties will be "released" in four stages. An number of construction projects are indicated. Some will (upon approval by Cabinet) be funded by the Department. Most will be funded through PPPs.The 1st Release will be the Helen Bowden Nurses Home relocation/development.</v>
      </c>
      <c r="M99" s="173" t="str">
        <f>VLOOKUP($B$99,'Catalytic Projects'!$A$9:$BS$34,COLUMN(M1),FALSE)</f>
        <v>Beach Rd, Portswood Rd, Granger Bay Blvd.The future posrtion1, remainder of Erf. 1559 Green Point</v>
      </c>
      <c r="N99" s="173" t="str">
        <f>VLOOKUP($B$99,'Catalytic Projects'!$A$9:$BS$34,COLUMN(N1),FALSE)</f>
        <v>Available bulk
Medical - 3 056 sqm
Retail - 31 967 sqm
Offcie - 78 677 sqm
Residential - 145 763 sqm</v>
      </c>
      <c r="O99" s="173">
        <f>VLOOKUP($B$99,'Catalytic Projects'!$A$9:$BS$34,COLUMN(O1),FALSE)</f>
        <v>113700</v>
      </c>
      <c r="P99" s="173">
        <f>VLOOKUP($B$99,'Catalytic Projects'!$A$9:$BS$34,COLUMN(P1),FALSE)</f>
        <v>1450</v>
      </c>
      <c r="Q99" s="173" t="str">
        <f>VLOOKUP($B$99,'Catalytic Projects'!$A$9:$BS$34,COLUMN(Q1),FALSE)</f>
        <v>R53million over MTEF, excludes development costs.</v>
      </c>
      <c r="R99" s="173" t="str">
        <f>VLOOKUP($B$99,'Catalytic Projects'!$A$9:$BS$34,COLUMN(R1),FALSE)</f>
        <v>R53Million</v>
      </c>
      <c r="S99" s="173" t="str">
        <f>VLOOKUP($B$99,'Catalytic Projects'!$A$9:$BS$34,COLUMN(S1),FALSE)</f>
        <v>Funding Available for Planning and Enablement</v>
      </c>
      <c r="T99" s="173" t="str">
        <f>VLOOKUP($B$99,'Catalytic Projects'!$A$9:$BS$34,COLUMN(T1),FALSE)</f>
        <v>Started</v>
      </c>
      <c r="U99" s="173" t="str">
        <f>VLOOKUP($B$99,'Catalytic Projects'!$A$9:$BS$34,COLUMN(U1),FALSE)</f>
        <v>Projected over 10-20 years</v>
      </c>
      <c r="V99" s="173" t="str">
        <f>VLOOKUP($B$99,'Catalytic Projects'!$A$9:$BS$34,COLUMN(V1),FALSE)</f>
        <v>Yes</v>
      </c>
      <c r="W99" s="173" t="str">
        <f>VLOOKUP($B$99,'Catalytic Projects'!$A$9:$BS$34,COLUMN(W1),FALSE)</f>
        <v>Yes</v>
      </c>
      <c r="X99" s="173" t="str">
        <f>VLOOKUP($B$99,'Catalytic Projects'!$A$9:$BS$34,COLUMN(X1),FALSE)</f>
        <v>Yes</v>
      </c>
      <c r="Y99" s="173" t="str">
        <f>VLOOKUP($B$99,'Catalytic Projects'!$A$9:$BS$34,COLUMN(Y1),FALSE)</f>
        <v>Yes</v>
      </c>
      <c r="Z99" s="173" t="str">
        <f>VLOOKUP($B$99,'Catalytic Projects'!$A$9:$BS$34,COLUMN(Z1),FALSE)</f>
        <v>Yes</v>
      </c>
      <c r="AA99" s="173" t="str">
        <f>VLOOKUP($B$99,'Catalytic Projects'!$A$9:$BS$34,COLUMN(AA1),FALSE)</f>
        <v>Yes</v>
      </c>
      <c r="AB99" s="173" t="str">
        <f>VLOOKUP($B$99,'Catalytic Projects'!$A$9:$BS$34,COLUMN(AB1),FALSE)</f>
        <v>Yes</v>
      </c>
      <c r="AC99" s="173" t="str">
        <f>VLOOKUP($B$99,'Catalytic Projects'!$A$9:$BS$34,COLUMN(AC1),FALSE)</f>
        <v>Yes</v>
      </c>
      <c r="AD99" s="173" t="str">
        <f>VLOOKUP($B$99,'Catalytic Projects'!$A$9:$BS$34,COLUMN(AD1),FALSE)</f>
        <v>Yes</v>
      </c>
      <c r="AE99" s="173" t="str">
        <f>VLOOKUP($B$99,'Catalytic Projects'!$A$9:$BS$34,COLUMN(AE1),FALSE)</f>
        <v>N</v>
      </c>
      <c r="AF99" s="173" t="str">
        <f>VLOOKUP($B$99,'Catalytic Projects'!$A$9:$BS$34,COLUMN(AF1),FALSE)</f>
        <v>N</v>
      </c>
      <c r="AG99" s="173" t="str">
        <f>VLOOKUP($B$99,'Catalytic Projects'!$A$9:$BS$34,COLUMN(AG1),FALSE)</f>
        <v>N</v>
      </c>
      <c r="AH99" s="173" t="str">
        <f>VLOOKUP($B$99,'Catalytic Projects'!$A$9:$BS$34,COLUMN(AH1),FALSE)</f>
        <v>N</v>
      </c>
      <c r="AI99" s="173">
        <f>VLOOKUP($B$99,'Catalytic Projects'!$A$9:$BS$34,COLUMN(AI1),FALSE)</f>
        <v>9</v>
      </c>
      <c r="AJ99" s="173" t="str">
        <f>VLOOKUP($B$99,'Catalytic Projects'!$A$9:$BS$34,COLUMN(AJ1),FALSE)</f>
        <v>1. Economic Climate and readiness of Private Sector to participate. (2) Risks inherent to providing vacant occupation (3) de-risking the properties in terms of all environmental (EIA) Legal, technical financial considerations.(4) Relocating all tenants and (5) buy-in from stakeholders. Construction and Political risks. </v>
      </c>
      <c r="AK99" s="173" t="str">
        <f>VLOOKUP($B$99,'Catalytic Projects'!$A$9:$BS$34,COLUMN(AK1),FALSE)</f>
        <v>Unknown</v>
      </c>
      <c r="AL99" s="173" t="str">
        <f>VLOOKUP($B$99,'Catalytic Projects'!$A$9:$BS$34,COLUMN(AL1),FALSE)</f>
        <v>Unknown</v>
      </c>
      <c r="AM99" s="173">
        <f>VLOOKUP($B$99,'Catalytic Projects'!$A$9:$BS$34,COLUMN(AM1),FALSE)</f>
        <v>0</v>
      </c>
      <c r="AN99" s="173">
        <f>VLOOKUP($B$99,'Catalytic Projects'!$A$9:$BS$34,COLUMN(AN1),FALSE)</f>
        <v>0</v>
      </c>
      <c r="AO99" s="173" t="str">
        <f>VLOOKUP($B$99,'Catalytic Projects'!$A$9:$BS$34,COLUMN(AO1),FALSE)</f>
        <v>WCG</v>
      </c>
      <c r="AP99" s="173" t="str">
        <f>VLOOKUP($B$99,'Catalytic Projects'!$A$9:$BS$34,COLUMN(AP1),FALSE)</f>
        <v>Department of Transport and Public Works</v>
      </c>
      <c r="AQ99" s="173" t="str">
        <f>VLOOKUP($B$99,'Catalytic Projects'!$A$9:$BS$34,COLUMN(AQ1),FALSE)</f>
        <v>François Joubert (0836415042) and Joey Pillay (0214832186)</v>
      </c>
      <c r="AR99" s="173" t="str">
        <f>VLOOKUP($B$99,'Catalytic Projects'!$A$9:$BS$34,COLUMN(AR1),FALSE)</f>
        <v>Chief Directorate- PPP's and Regneration</v>
      </c>
      <c r="AS99" s="173" t="str">
        <f>VLOOKUP($B$99,'Catalytic Projects'!$A$9:$BS$34,COLUMN(AS1),FALSE)</f>
        <v>francois.joubert@westerncape.gov.za and Thiagaraj.pillay@westerncape.gov.za</v>
      </c>
      <c r="AT99" s="173" t="str">
        <f>VLOOKUP($B$99,'Catalytic Projects'!$A$9:$BS$34,COLUMN(AT1),FALSE)</f>
        <v>4th Floor 9 Dorp Street</v>
      </c>
      <c r="AU99" s="173" t="str">
        <f>VLOOKUP($B$99,'Catalytic Projects'!$A$9:$BS$34,COLUMN(AU1),FALSE)</f>
        <v>François Joubert (0836415042) and Joey Pillay (0214832186)</v>
      </c>
      <c r="AV99" s="173" t="str">
        <f>VLOOKUP($B$99,'Catalytic Projects'!$A$9:$BS$34,COLUMN(AV1),FALSE)</f>
        <v>0836415042 and 0849955457</v>
      </c>
      <c r="AW99" s="173">
        <f>VLOOKUP($B$99,'Catalytic Projects'!$A$9:$BS$34,COLUMN(AW1),FALSE)</f>
        <v>0</v>
      </c>
      <c r="AX99" s="173" t="str">
        <f>VLOOKUP($B$99,'Catalytic Projects'!$A$9:$BS$34,COLUMN(AX1),FALSE)</f>
        <v>Yes</v>
      </c>
      <c r="AY99" s="173" t="str">
        <f>VLOOKUP($B$99,'Catalytic Projects'!$A$9:$BS$34,COLUMN(AY1),FALSE)</f>
        <v>Yes</v>
      </c>
      <c r="AZ99" s="173" t="str">
        <f>VLOOKUP($B$99,'Catalytic Projects'!$A$9:$BS$34,COLUMN(AZ1),FALSE)</f>
        <v>Yes</v>
      </c>
      <c r="BA99" s="173" t="str">
        <f>VLOOKUP($B$99,'Catalytic Projects'!$A$9:$BS$34,COLUMN(BA1),FALSE)</f>
        <v>Yes</v>
      </c>
      <c r="BB99" s="173" t="str">
        <f>VLOOKUP($B$99,'Catalytic Projects'!$A$9:$BS$34,COLUMN(BB1),FALSE)</f>
        <v>Yes</v>
      </c>
      <c r="BC99" s="173" t="str">
        <f>VLOOKUP($B$99,'Catalytic Projects'!$A$9:$BS$34,COLUMN(BC1),FALSE)</f>
        <v>Yes</v>
      </c>
    </row>
    <row r="100" spans="1:55" s="46" customFormat="1" ht="409.5">
      <c r="A100" s="260">
        <v>92</v>
      </c>
      <c r="C100" s="83" t="s">
        <v>117</v>
      </c>
      <c r="D100" s="83" t="s">
        <v>663</v>
      </c>
      <c r="E100" s="83" t="s">
        <v>664</v>
      </c>
      <c r="F100" s="83"/>
      <c r="G100" s="83" t="s">
        <v>665</v>
      </c>
      <c r="H100" s="83" t="s">
        <v>665</v>
      </c>
      <c r="I100" s="83" t="s">
        <v>665</v>
      </c>
      <c r="J100" s="83"/>
      <c r="K100" s="83"/>
      <c r="L100" s="83" t="s">
        <v>666</v>
      </c>
      <c r="M100" s="7" t="s">
        <v>667</v>
      </c>
      <c r="N100" s="7"/>
      <c r="O100" s="149"/>
      <c r="P100" s="83"/>
      <c r="Q100" s="83" t="s">
        <v>668</v>
      </c>
      <c r="R100" s="83"/>
      <c r="S100" s="83"/>
      <c r="T100" s="83"/>
      <c r="U100" s="83"/>
      <c r="V100" s="83" t="s">
        <v>77</v>
      </c>
      <c r="W100" s="83" t="s">
        <v>669</v>
      </c>
      <c r="X100" s="83" t="s">
        <v>77</v>
      </c>
      <c r="Y100" s="79" t="s">
        <v>77</v>
      </c>
      <c r="Z100" s="79" t="s">
        <v>77</v>
      </c>
      <c r="AA100" s="79" t="s">
        <v>77</v>
      </c>
      <c r="AB100" s="79" t="s">
        <v>77</v>
      </c>
      <c r="AC100" s="79" t="s">
        <v>77</v>
      </c>
      <c r="AD100" s="79" t="s">
        <v>77</v>
      </c>
      <c r="AE100" s="240" t="s">
        <v>349</v>
      </c>
      <c r="AF100" s="79" t="s">
        <v>349</v>
      </c>
      <c r="AG100" s="79" t="s">
        <v>349</v>
      </c>
      <c r="AH100" s="79" t="s">
        <v>349</v>
      </c>
      <c r="AI100" s="7"/>
      <c r="AJ100" s="83" t="s">
        <v>670</v>
      </c>
      <c r="AK100" s="83"/>
      <c r="AL100" s="83"/>
      <c r="AM100" s="83"/>
      <c r="AN100" s="7"/>
      <c r="AO100" s="79" t="s">
        <v>657</v>
      </c>
      <c r="AP100" s="79" t="s">
        <v>655</v>
      </c>
      <c r="AQ100" s="79" t="s">
        <v>658</v>
      </c>
      <c r="AR100" s="79" t="s">
        <v>659</v>
      </c>
      <c r="AS100" s="94" t="s">
        <v>660</v>
      </c>
      <c r="AT100" s="79" t="s">
        <v>661</v>
      </c>
      <c r="AU100" s="79" t="s">
        <v>658</v>
      </c>
      <c r="AV100" s="79" t="s">
        <v>662</v>
      </c>
      <c r="AW100" s="41" t="s">
        <v>88</v>
      </c>
      <c r="AX100" s="41" t="s">
        <v>88</v>
      </c>
      <c r="AY100" s="41" t="s">
        <v>80</v>
      </c>
      <c r="AZ100" s="41" t="s">
        <v>80</v>
      </c>
      <c r="BA100" s="41" t="s">
        <v>80</v>
      </c>
      <c r="BB100" s="41" t="s">
        <v>79</v>
      </c>
      <c r="BC100" s="41" t="s">
        <v>80</v>
      </c>
    </row>
    <row r="101" spans="1:55" s="46" customFormat="1" ht="409.5">
      <c r="A101" s="260">
        <v>93</v>
      </c>
      <c r="C101" s="83"/>
      <c r="D101" s="83" t="s">
        <v>671</v>
      </c>
      <c r="E101" s="83" t="s">
        <v>672</v>
      </c>
      <c r="F101" s="83"/>
      <c r="G101" s="83" t="s">
        <v>665</v>
      </c>
      <c r="H101" s="83" t="s">
        <v>665</v>
      </c>
      <c r="I101" s="83" t="s">
        <v>665</v>
      </c>
      <c r="J101" s="83"/>
      <c r="K101" s="83"/>
      <c r="L101" s="83"/>
      <c r="M101" s="83" t="s">
        <v>673</v>
      </c>
      <c r="N101" s="83"/>
      <c r="O101" s="150"/>
      <c r="P101" s="83"/>
      <c r="Q101" s="83" t="s">
        <v>674</v>
      </c>
      <c r="R101" s="83"/>
      <c r="S101" s="83"/>
      <c r="T101" s="83"/>
      <c r="U101" s="83"/>
      <c r="V101" s="83" t="s">
        <v>77</v>
      </c>
      <c r="W101" s="83" t="s">
        <v>675</v>
      </c>
      <c r="X101" s="83" t="s">
        <v>77</v>
      </c>
      <c r="Y101" s="79" t="s">
        <v>77</v>
      </c>
      <c r="Z101" s="79" t="s">
        <v>77</v>
      </c>
      <c r="AA101" s="79" t="s">
        <v>77</v>
      </c>
      <c r="AB101" s="79" t="s">
        <v>349</v>
      </c>
      <c r="AC101" s="79" t="s">
        <v>349</v>
      </c>
      <c r="AD101" s="79" t="s">
        <v>349</v>
      </c>
      <c r="AE101" s="79" t="s">
        <v>349</v>
      </c>
      <c r="AF101" s="79" t="s">
        <v>349</v>
      </c>
      <c r="AG101" s="79" t="s">
        <v>349</v>
      </c>
      <c r="AH101" s="79" t="s">
        <v>349</v>
      </c>
      <c r="AI101" s="7"/>
      <c r="AJ101" s="83" t="s">
        <v>670</v>
      </c>
      <c r="AK101" s="83"/>
      <c r="AL101" s="83"/>
      <c r="AM101" s="83"/>
      <c r="AN101" s="7"/>
      <c r="AO101" s="79" t="s">
        <v>657</v>
      </c>
      <c r="AP101" s="79" t="s">
        <v>655</v>
      </c>
      <c r="AQ101" s="79" t="s">
        <v>676</v>
      </c>
      <c r="AR101" s="79" t="s">
        <v>659</v>
      </c>
      <c r="AS101" s="94" t="s">
        <v>677</v>
      </c>
      <c r="AT101" s="79" t="s">
        <v>661</v>
      </c>
      <c r="AU101" s="79" t="s">
        <v>676</v>
      </c>
      <c r="AV101" s="79" t="s">
        <v>662</v>
      </c>
      <c r="AW101" s="102" t="s">
        <v>116</v>
      </c>
      <c r="AX101" s="117"/>
      <c r="AY101" s="117"/>
      <c r="AZ101" s="117"/>
      <c r="BA101" s="117"/>
      <c r="BB101" s="117"/>
      <c r="BC101" s="118"/>
    </row>
    <row r="102" spans="1:55" s="46" customFormat="1" ht="409.5">
      <c r="A102" s="260">
        <v>94</v>
      </c>
      <c r="C102" s="83"/>
      <c r="D102" s="83" t="s">
        <v>678</v>
      </c>
      <c r="E102" s="83" t="s">
        <v>679</v>
      </c>
      <c r="F102" s="83"/>
      <c r="G102" s="83" t="s">
        <v>665</v>
      </c>
      <c r="H102" s="83" t="s">
        <v>665</v>
      </c>
      <c r="I102" s="83" t="s">
        <v>665</v>
      </c>
      <c r="J102" s="83"/>
      <c r="K102" s="83"/>
      <c r="L102" s="83" t="s">
        <v>680</v>
      </c>
      <c r="M102" s="83" t="s">
        <v>681</v>
      </c>
      <c r="N102" s="90" t="s">
        <v>882</v>
      </c>
      <c r="O102" s="150"/>
      <c r="P102" s="83"/>
      <c r="Q102" s="83" t="s">
        <v>682</v>
      </c>
      <c r="R102" s="83"/>
      <c r="S102" s="83"/>
      <c r="T102" s="83"/>
      <c r="U102" s="83"/>
      <c r="V102" s="83" t="s">
        <v>77</v>
      </c>
      <c r="W102" s="83" t="s">
        <v>669</v>
      </c>
      <c r="X102" s="83" t="s">
        <v>77</v>
      </c>
      <c r="Y102" s="79" t="s">
        <v>77</v>
      </c>
      <c r="Z102" s="79" t="s">
        <v>77</v>
      </c>
      <c r="AA102" s="79" t="s">
        <v>77</v>
      </c>
      <c r="AB102" s="79" t="s">
        <v>77</v>
      </c>
      <c r="AC102" s="79" t="s">
        <v>77</v>
      </c>
      <c r="AD102" s="79" t="s">
        <v>77</v>
      </c>
      <c r="AE102" s="79" t="s">
        <v>77</v>
      </c>
      <c r="AF102" s="79" t="s">
        <v>349</v>
      </c>
      <c r="AG102" s="79" t="s">
        <v>349</v>
      </c>
      <c r="AH102" s="79" t="s">
        <v>349</v>
      </c>
      <c r="AI102" s="7"/>
      <c r="AJ102" s="83" t="s">
        <v>670</v>
      </c>
      <c r="AK102" s="83"/>
      <c r="AL102" s="83"/>
      <c r="AM102" s="83"/>
      <c r="AN102" s="7"/>
      <c r="AO102" s="79" t="s">
        <v>657</v>
      </c>
      <c r="AP102" s="79" t="s">
        <v>655</v>
      </c>
      <c r="AQ102" s="79" t="s">
        <v>658</v>
      </c>
      <c r="AR102" s="79" t="s">
        <v>659</v>
      </c>
      <c r="AS102" s="94" t="s">
        <v>660</v>
      </c>
      <c r="AT102" s="79" t="s">
        <v>661</v>
      </c>
      <c r="AU102" s="79" t="s">
        <v>658</v>
      </c>
      <c r="AV102" s="79" t="s">
        <v>662</v>
      </c>
      <c r="AW102" s="41" t="s">
        <v>88</v>
      </c>
      <c r="AX102" s="41" t="s">
        <v>88</v>
      </c>
      <c r="AY102" s="41" t="s">
        <v>80</v>
      </c>
      <c r="AZ102" s="41" t="s">
        <v>80</v>
      </c>
      <c r="BA102" s="41" t="s">
        <v>80</v>
      </c>
      <c r="BB102" s="41" t="s">
        <v>79</v>
      </c>
      <c r="BC102" s="41" t="s">
        <v>80</v>
      </c>
    </row>
    <row r="103" spans="1:55" s="208" customFormat="1" ht="409.5">
      <c r="A103" s="261">
        <v>95</v>
      </c>
      <c r="B103" s="207">
        <v>17</v>
      </c>
      <c r="C103" s="173">
        <f>VLOOKUP($B$103,'Catalytic Projects'!$A$9:$BS$34,COLUMN(C1),FALSE)</f>
        <v>0</v>
      </c>
      <c r="D103" s="173" t="str">
        <f>VLOOKUP($B$103,'Catalytic Projects'!$A$9:$BS$34,COLUMN(D1),FALSE)</f>
        <v>Two Rivers Park Precinct</v>
      </c>
      <c r="E103" s="173" t="str">
        <f>VLOOKUP($B$103,'Catalytic Projects'!$A$9:$BS$34,COLUMN(E1),FALSE)</f>
        <v>The landholdings are strategically located between the CBD (Culemborg (N1) and (N2) Athlone). This is an ambitious project aimed at co-developing the WCG and CCT landholdings in the precinct into a mixed use residentially led mixed income high density TOD sustainable Live Work and Play hub. These landholdings include but are not limited to the Oude Molen, Valkenberg, Alexandra, properties of Province and the Abattoir site as well as the entire river park belonging to the CCT. The project proposes the construction of a number of very large complexes including but not limited to a New SKA-HQ, NHLS-HQ, SITA-HQ, CHTP including BioVac, the relocation of the EMS. The high level urban design framework makes provision for the addition of some 1,000,000 sqm of development over the next 20 -30 years</v>
      </c>
      <c r="F103" s="173">
        <f>VLOOKUP($B$103,'Catalytic Projects'!$A$9:$BS$34,COLUMN(F1),FALSE)</f>
        <v>0</v>
      </c>
      <c r="G103" s="173" t="str">
        <f>VLOOKUP($B$103,'Catalytic Projects'!$A$9:$BS$34,COLUMN(G1),FALSE)</f>
        <v>As above</v>
      </c>
      <c r="H103" s="173" t="str">
        <f>VLOOKUP($B$103,'Catalytic Projects'!$A$9:$BS$34,COLUMN(H1),FALSE)</f>
        <v>As above</v>
      </c>
      <c r="I103" s="173" t="str">
        <f>VLOOKUP($B$103,'Catalytic Projects'!$A$9:$BS$34,COLUMN(I1),FALSE)</f>
        <v>As above</v>
      </c>
      <c r="J103" s="173">
        <f>VLOOKUP($B$103,'Catalytic Projects'!$A$9:$BS$34,COLUMN(J1),FALSE)</f>
        <v>0</v>
      </c>
      <c r="K103" s="173">
        <f>VLOOKUP($B$103,'Catalytic Projects'!$A$9:$BS$34,COLUMN(K1),FALSE)</f>
        <v>0</v>
      </c>
      <c r="L103" s="173">
        <f>VLOOKUP($B$103,'Catalytic Projects'!$A$9:$BS$34,COLUMN(L1),FALSE)</f>
        <v>0</v>
      </c>
      <c r="M103" s="173" t="str">
        <f>VLOOKUP($B$103,'Catalytic Projects'!$A$9:$BS$34,COLUMN(M1),FALSE)</f>
        <v>M5, Berkley and N2</v>
      </c>
      <c r="N103" s="173" t="str">
        <f>VLOOKUP($B$103,'Catalytic Projects'!$A$9:$BS$34,COLUMN(N1),FALSE)</f>
        <v>Business and Industry  386 323 sqm
Community facilities 63 619 sqm
A Public Realm if excess of 10% and Total floor space 1 243 238 sqm
Residential 6 278 units
</v>
      </c>
      <c r="O103" s="173">
        <f>VLOOKUP($B$103,'Catalytic Projects'!$A$9:$BS$34,COLUMN(O1),FALSE)</f>
        <v>386323</v>
      </c>
      <c r="P103" s="173">
        <f>VLOOKUP($B$103,'Catalytic Projects'!$A$9:$BS$34,COLUMN(P1),FALSE)</f>
        <v>6278</v>
      </c>
      <c r="Q103" s="173" t="str">
        <f>VLOOKUP($B$103,'Catalytic Projects'!$A$9:$BS$34,COLUMN(Q1),FALSE)</f>
        <v>R12million over the MTEF excludes development costs.</v>
      </c>
      <c r="R103" s="173">
        <f>VLOOKUP($B$103,'Catalytic Projects'!$A$9:$BS$34,COLUMN(R1),FALSE)</f>
        <v>0</v>
      </c>
      <c r="S103" s="173">
        <f>VLOOKUP($B$103,'Catalytic Projects'!$A$9:$BS$34,COLUMN(S1),FALSE)</f>
        <v>0</v>
      </c>
      <c r="T103" s="173">
        <f>VLOOKUP($B$103,'Catalytic Projects'!$A$9:$BS$34,COLUMN(T1),FALSE)</f>
        <v>0</v>
      </c>
      <c r="U103" s="173" t="str">
        <f>VLOOKUP($B$103,'Catalytic Projects'!$A$9:$BS$34,COLUMN(U1),FALSE)</f>
        <v>Between 3 and 20 years</v>
      </c>
      <c r="V103" s="173" t="str">
        <f>VLOOKUP($B$103,'Catalytic Projects'!$A$9:$BS$34,COLUMN(V1),FALSE)</f>
        <v>Yes</v>
      </c>
      <c r="W103" s="173" t="str">
        <f>VLOOKUP($B$103,'Catalytic Projects'!$A$9:$BS$34,COLUMN(W1),FALSE)</f>
        <v>Yes</v>
      </c>
      <c r="X103" s="173" t="str">
        <f>VLOOKUP($B$103,'Catalytic Projects'!$A$9:$BS$34,COLUMN(X1),FALSE)</f>
        <v>Yes</v>
      </c>
      <c r="Y103" s="173" t="str">
        <f>VLOOKUP($B$103,'Catalytic Projects'!$A$9:$BS$34,COLUMN(Y1),FALSE)</f>
        <v>Yes</v>
      </c>
      <c r="Z103" s="173" t="str">
        <f>VLOOKUP($B$103,'Catalytic Projects'!$A$9:$BS$34,COLUMN(Z1),FALSE)</f>
        <v>Yes</v>
      </c>
      <c r="AA103" s="173" t="str">
        <f>VLOOKUP($B$103,'Catalytic Projects'!$A$9:$BS$34,COLUMN(AA1),FALSE)</f>
        <v>Yes</v>
      </c>
      <c r="AB103" s="173" t="str">
        <f>VLOOKUP($B$103,'Catalytic Projects'!$A$9:$BS$34,COLUMN(AB1),FALSE)</f>
        <v>Yes</v>
      </c>
      <c r="AC103" s="173" t="str">
        <f>VLOOKUP($B$103,'Catalytic Projects'!$A$9:$BS$34,COLUMN(AC1),FALSE)</f>
        <v>Yes</v>
      </c>
      <c r="AD103" s="173" t="str">
        <f>VLOOKUP($B$103,'Catalytic Projects'!$A$9:$BS$34,COLUMN(AD1),FALSE)</f>
        <v>Yes</v>
      </c>
      <c r="AE103" s="173" t="str">
        <f>VLOOKUP($B$103,'Catalytic Projects'!$A$9:$BS$34,COLUMN(AE1),FALSE)</f>
        <v>N</v>
      </c>
      <c r="AF103" s="173" t="str">
        <f>VLOOKUP($B$103,'Catalytic Projects'!$A$9:$BS$34,COLUMN(AF1),FALSE)</f>
        <v>N</v>
      </c>
      <c r="AG103" s="173" t="str">
        <f>VLOOKUP($B$103,'Catalytic Projects'!$A$9:$BS$34,COLUMN(AG1),FALSE)</f>
        <v>N</v>
      </c>
      <c r="AH103" s="173" t="str">
        <f>VLOOKUP($B$103,'Catalytic Projects'!$A$9:$BS$34,COLUMN(AH1),FALSE)</f>
        <v>N</v>
      </c>
      <c r="AI103" s="173">
        <f>VLOOKUP($B$103,'Catalytic Projects'!$A$9:$BS$34,COLUMN(AI1),FALSE)</f>
        <v>9</v>
      </c>
      <c r="AJ103" s="173" t="str">
        <f>VLOOKUP($B$103,'Catalytic Projects'!$A$9:$BS$34,COLUMN(AJ1),FALSE)</f>
        <v>As Above</v>
      </c>
      <c r="AK103" s="173" t="str">
        <f>VLOOKUP($B$103,'Catalytic Projects'!$A$9:$BS$34,COLUMN(AK1),FALSE)</f>
        <v>Unknown</v>
      </c>
      <c r="AL103" s="173" t="str">
        <f>VLOOKUP($B$103,'Catalytic Projects'!$A$9:$BS$34,COLUMN(AL1),FALSE)</f>
        <v>Unknown</v>
      </c>
      <c r="AM103" s="173">
        <f>VLOOKUP($B$103,'Catalytic Projects'!$A$9:$BS$34,COLUMN(AM1),FALSE)</f>
        <v>0</v>
      </c>
      <c r="AN103" s="173">
        <f>VLOOKUP($B$103,'Catalytic Projects'!$A$9:$BS$34,COLUMN(AN1),FALSE)</f>
        <v>0</v>
      </c>
      <c r="AO103" s="173" t="str">
        <f>VLOOKUP($B$103,'Catalytic Projects'!$A$9:$BS$34,COLUMN(AO1),FALSE)</f>
        <v>WCG and CCT</v>
      </c>
      <c r="AP103" s="173" t="str">
        <f>VLOOKUP($B$103,'Catalytic Projects'!$A$9:$BS$34,COLUMN(AP1),FALSE)</f>
        <v>Department of Transport and Public Works and the City of Cape Town </v>
      </c>
      <c r="AQ103" s="173" t="str">
        <f>VLOOKUP($B$103,'Catalytic Projects'!$A$9:$BS$34,COLUMN(AQ1),FALSE)</f>
        <v>François Joubert (0836415042)</v>
      </c>
      <c r="AR103" s="173" t="str">
        <f>VLOOKUP($B$103,'Catalytic Projects'!$A$9:$BS$34,COLUMN(AR1),FALSE)</f>
        <v>Chief Directorate- PPP's and Regneration</v>
      </c>
      <c r="AS103" s="173" t="str">
        <f>VLOOKUP($B$103,'Catalytic Projects'!$A$9:$BS$34,COLUMN(AS1),FALSE)</f>
        <v>francois.joubert@westerncape.gov.za </v>
      </c>
      <c r="AT103" s="173" t="str">
        <f>VLOOKUP($B$103,'Catalytic Projects'!$A$9:$BS$34,COLUMN(AT1),FALSE)</f>
        <v>4th Floor 9 Dorp Street</v>
      </c>
      <c r="AU103" s="173" t="str">
        <f>VLOOKUP($B$103,'Catalytic Projects'!$A$9:$BS$34,COLUMN(AU1),FALSE)</f>
        <v>François Joubert (0836415042) </v>
      </c>
      <c r="AV103" s="173">
        <f>VLOOKUP($B$103,'Catalytic Projects'!$A$9:$BS$34,COLUMN(AV1),FALSE)</f>
        <v>836415042</v>
      </c>
      <c r="AW103" s="173" t="str">
        <f>VLOOKUP($B$103,'Catalytic Projects'!$A$9:$BS$34,COLUMN(AW1),FALSE)</f>
        <v>To early to assess as not enough information available</v>
      </c>
      <c r="AX103" s="173">
        <f>VLOOKUP($B$103,'Catalytic Projects'!$A$9:$BS$34,COLUMN(AX1),FALSE)</f>
        <v>0</v>
      </c>
      <c r="AY103" s="173">
        <f>VLOOKUP($B$103,'Catalytic Projects'!$A$9:$BS$34,COLUMN(AY1),FALSE)</f>
        <v>0</v>
      </c>
      <c r="AZ103" s="173">
        <f>VLOOKUP($B$103,'Catalytic Projects'!$A$9:$BS$34,COLUMN(AZ1),FALSE)</f>
        <v>0</v>
      </c>
      <c r="BA103" s="173">
        <f>VLOOKUP($B$103,'Catalytic Projects'!$A$9:$BS$34,COLUMN(BA1),FALSE)</f>
        <v>0</v>
      </c>
      <c r="BB103" s="173">
        <f>VLOOKUP($B$103,'Catalytic Projects'!$A$9:$BS$34,COLUMN(BB1),FALSE)</f>
        <v>0</v>
      </c>
      <c r="BC103" s="173">
        <f>VLOOKUP($B$103,'Catalytic Projects'!$A$9:$BS$34,COLUMN(BC1),FALSE)</f>
        <v>0</v>
      </c>
    </row>
    <row r="104" spans="1:55" s="208" customFormat="1" ht="409.5">
      <c r="A104" s="254">
        <v>96</v>
      </c>
      <c r="B104" s="207">
        <v>18</v>
      </c>
      <c r="C104" s="173">
        <f>VLOOKUP($B$104,'Catalytic Projects'!$A$9:$BS$34,COLUMN(C1),FALSE)</f>
        <v>0</v>
      </c>
      <c r="D104" s="173" t="str">
        <f>VLOOKUP($B$104,'Catalytic Projects'!$A$9:$BS$34,COLUMN(D1),FALSE)</f>
        <v>Tygerberg Hospital Precinct</v>
      </c>
      <c r="E104" s="173" t="str">
        <f>VLOOKUP($B$104,'Catalytic Projects'!$A$9:$BS$34,COLUMN(E1),FALSE)</f>
        <v>This 67 ha site is associated with the Voortrekker Corridor and Bellville CBD development. The Health department is planning a new R5billion new hospital on approximately a quarter of the site. Once completed the existing 200,000 sqm hospital will be handed back for disposal. The urban design framework under development points to a high density mixed use residentially led development of mega proportions.</v>
      </c>
      <c r="F104" s="173">
        <f>VLOOKUP($B$104,'Catalytic Projects'!$A$9:$BS$34,COLUMN(F1),FALSE)</f>
        <v>0</v>
      </c>
      <c r="G104" s="173" t="str">
        <f>VLOOKUP($B$104,'Catalytic Projects'!$A$9:$BS$34,COLUMN(G1),FALSE)</f>
        <v>As above</v>
      </c>
      <c r="H104" s="173" t="str">
        <f>VLOOKUP($B$104,'Catalytic Projects'!$A$9:$BS$34,COLUMN(H1),FALSE)</f>
        <v>As above</v>
      </c>
      <c r="I104" s="173" t="str">
        <f>VLOOKUP($B$104,'Catalytic Projects'!$A$9:$BS$34,COLUMN(I1),FALSE)</f>
        <v>As above</v>
      </c>
      <c r="J104" s="173">
        <f>VLOOKUP($B$104,'Catalytic Projects'!$A$9:$BS$34,COLUMN(J1),FALSE)</f>
        <v>0</v>
      </c>
      <c r="K104" s="173">
        <f>VLOOKUP($B$104,'Catalytic Projects'!$A$9:$BS$34,COLUMN(K1),FALSE)</f>
        <v>0</v>
      </c>
      <c r="L104" s="173" t="str">
        <f>VLOOKUP($B$104,'Catalytic Projects'!$A$9:$BS$34,COLUMN(L1),FALSE)</f>
        <v>Construction of a new Tygerberg Hospital.</v>
      </c>
      <c r="M104" s="173" t="str">
        <f>VLOOKUP($B$104,'Catalytic Projects'!$A$9:$BS$34,COLUMN(M1),FALSE)</f>
        <v>Erf. 14298 and Erf. 15350 Parow</v>
      </c>
      <c r="N104" s="173" t="str">
        <f>VLOOKUP($B$104,'Catalytic Projects'!$A$9:$BS$34,COLUMN(N1),FALSE)</f>
        <v>Between 430 and 7 500 units</v>
      </c>
      <c r="O104" s="173">
        <f>VLOOKUP($B$104,'Catalytic Projects'!$A$9:$BS$34,COLUMN(O1),FALSE)</f>
        <v>0</v>
      </c>
      <c r="P104" s="173">
        <f>VLOOKUP($B$104,'Catalytic Projects'!$A$9:$BS$34,COLUMN(P1),FALSE)</f>
        <v>7500</v>
      </c>
      <c r="Q104" s="173" t="str">
        <f>VLOOKUP($B$104,'Catalytic Projects'!$A$9:$BS$34,COLUMN(Q1),FALSE)</f>
        <v>R4 million over the MTEF excludes development/capital costs.</v>
      </c>
      <c r="R104" s="173">
        <f>VLOOKUP($B$104,'Catalytic Projects'!$A$9:$BS$34,COLUMN(R1),FALSE)</f>
        <v>0</v>
      </c>
      <c r="S104" s="173">
        <f>VLOOKUP($B$104,'Catalytic Projects'!$A$9:$BS$34,COLUMN(S1),FALSE)</f>
        <v>0</v>
      </c>
      <c r="T104" s="173">
        <f>VLOOKUP($B$104,'Catalytic Projects'!$A$9:$BS$34,COLUMN(T1),FALSE)</f>
        <v>0</v>
      </c>
      <c r="U104" s="173" t="str">
        <f>VLOOKUP($B$104,'Catalytic Projects'!$A$9:$BS$34,COLUMN(U1),FALSE)</f>
        <v>Between 3 and 15 years</v>
      </c>
      <c r="V104" s="173" t="str">
        <f>VLOOKUP($B$104,'Catalytic Projects'!$A$9:$BS$34,COLUMN(V1),FALSE)</f>
        <v>Yes</v>
      </c>
      <c r="W104" s="173" t="str">
        <f>VLOOKUP($B$104,'Catalytic Projects'!$A$9:$BS$34,COLUMN(W1),FALSE)</f>
        <v>Private Company/Entity</v>
      </c>
      <c r="X104" s="173" t="str">
        <f>VLOOKUP($B$104,'Catalytic Projects'!$A$9:$BS$34,COLUMN(X1),FALSE)</f>
        <v>Yes</v>
      </c>
      <c r="Y104" s="173" t="str">
        <f>VLOOKUP($B$104,'Catalytic Projects'!$A$9:$BS$34,COLUMN(Y1),FALSE)</f>
        <v>Yes</v>
      </c>
      <c r="Z104" s="173" t="str">
        <f>VLOOKUP($B$104,'Catalytic Projects'!$A$9:$BS$34,COLUMN(Z1),FALSE)</f>
        <v>Yes</v>
      </c>
      <c r="AA104" s="173" t="str">
        <f>VLOOKUP($B$104,'Catalytic Projects'!$A$9:$BS$34,COLUMN(AA1),FALSE)</f>
        <v>Yes</v>
      </c>
      <c r="AB104" s="173" t="str">
        <f>VLOOKUP($B$104,'Catalytic Projects'!$A$9:$BS$34,COLUMN(AB1),FALSE)</f>
        <v>Yes</v>
      </c>
      <c r="AC104" s="173" t="str">
        <f>VLOOKUP($B$104,'Catalytic Projects'!$A$9:$BS$34,COLUMN(AC1),FALSE)</f>
        <v>Yes</v>
      </c>
      <c r="AD104" s="173" t="str">
        <f>VLOOKUP($B$104,'Catalytic Projects'!$A$9:$BS$34,COLUMN(AD1),FALSE)</f>
        <v>Yes</v>
      </c>
      <c r="AE104" s="173" t="str">
        <f>VLOOKUP($B$104,'Catalytic Projects'!$A$9:$BS$34,COLUMN(AE1),FALSE)</f>
        <v>N</v>
      </c>
      <c r="AF104" s="173" t="str">
        <f>VLOOKUP($B$104,'Catalytic Projects'!$A$9:$BS$34,COLUMN(AF1),FALSE)</f>
        <v>N</v>
      </c>
      <c r="AG104" s="173" t="str">
        <f>VLOOKUP($B$104,'Catalytic Projects'!$A$9:$BS$34,COLUMN(AG1),FALSE)</f>
        <v>N</v>
      </c>
      <c r="AH104" s="173" t="str">
        <f>VLOOKUP($B$104,'Catalytic Projects'!$A$9:$BS$34,COLUMN(AH1),FALSE)</f>
        <v>N</v>
      </c>
      <c r="AI104" s="173">
        <f>VLOOKUP($B$104,'Catalytic Projects'!$A$9:$BS$34,COLUMN(AI1),FALSE)</f>
        <v>9</v>
      </c>
      <c r="AJ104" s="173" t="str">
        <f>VLOOKUP($B$104,'Catalytic Projects'!$A$9:$BS$34,COLUMN(AJ1),FALSE)</f>
        <v>As Above</v>
      </c>
      <c r="AK104" s="173" t="str">
        <f>VLOOKUP($B$104,'Catalytic Projects'!$A$9:$BS$34,COLUMN(AK1),FALSE)</f>
        <v>Unknown</v>
      </c>
      <c r="AL104" s="173" t="str">
        <f>VLOOKUP($B$104,'Catalytic Projects'!$A$9:$BS$34,COLUMN(AL1),FALSE)</f>
        <v>Unknown</v>
      </c>
      <c r="AM104" s="173">
        <f>VLOOKUP($B$104,'Catalytic Projects'!$A$9:$BS$34,COLUMN(AM1),FALSE)</f>
        <v>0</v>
      </c>
      <c r="AN104" s="173">
        <f>VLOOKUP($B$104,'Catalytic Projects'!$A$9:$BS$34,COLUMN(AN1),FALSE)</f>
        <v>0</v>
      </c>
      <c r="AO104" s="173" t="str">
        <f>VLOOKUP($B$104,'Catalytic Projects'!$A$9:$BS$34,COLUMN(AO1),FALSE)</f>
        <v>WCG</v>
      </c>
      <c r="AP104" s="173" t="str">
        <f>VLOOKUP($B$104,'Catalytic Projects'!$A$9:$BS$34,COLUMN(AP1),FALSE)</f>
        <v>Department of Transport and Public Works</v>
      </c>
      <c r="AQ104" s="173" t="str">
        <f>VLOOKUP($B$104,'Catalytic Projects'!$A$9:$BS$34,COLUMN(AQ1),FALSE)</f>
        <v>François Joubert (0836415042) and Joey Pillay (0214832186)</v>
      </c>
      <c r="AR104" s="173" t="str">
        <f>VLOOKUP($B$104,'Catalytic Projects'!$A$9:$BS$34,COLUMN(AR1),FALSE)</f>
        <v>Chief Directorate- PPP's and Regneration</v>
      </c>
      <c r="AS104" s="173" t="str">
        <f>VLOOKUP($B$104,'Catalytic Projects'!$A$9:$BS$34,COLUMN(AS1),FALSE)</f>
        <v>francois.joubert@westerncape.gov.za and Thiagaraj.pillay@westerncape.gov.za</v>
      </c>
      <c r="AT104" s="173" t="str">
        <f>VLOOKUP($B$104,'Catalytic Projects'!$A$9:$BS$34,COLUMN(AT1),FALSE)</f>
        <v>4th Floor 9 Dorp Street</v>
      </c>
      <c r="AU104" s="173" t="str">
        <f>VLOOKUP($B$104,'Catalytic Projects'!$A$9:$BS$34,COLUMN(AU1),FALSE)</f>
        <v>François Joubert (0836415042) and Joey Pillay (0214832186)</v>
      </c>
      <c r="AV104" s="173" t="str">
        <f>VLOOKUP($B$104,'Catalytic Projects'!$A$9:$BS$34,COLUMN(AV1),FALSE)</f>
        <v>0836415042 and 0849955457</v>
      </c>
      <c r="AW104" s="173">
        <f>VLOOKUP($B$104,'Catalytic Projects'!$A$9:$BS$34,COLUMN(AW1),FALSE)</f>
        <v>0</v>
      </c>
      <c r="AX104" s="173" t="str">
        <f>VLOOKUP($B$104,'Catalytic Projects'!$A$9:$BS$34,COLUMN(AX1),FALSE)</f>
        <v>Yes</v>
      </c>
      <c r="AY104" s="173" t="str">
        <f>VLOOKUP($B$104,'Catalytic Projects'!$A$9:$BS$34,COLUMN(AY1),FALSE)</f>
        <v>Yes</v>
      </c>
      <c r="AZ104" s="173" t="str">
        <f>VLOOKUP($B$104,'Catalytic Projects'!$A$9:$BS$34,COLUMN(AZ1),FALSE)</f>
        <v>Yes</v>
      </c>
      <c r="BA104" s="173" t="str">
        <f>VLOOKUP($B$104,'Catalytic Projects'!$A$9:$BS$34,COLUMN(BA1),FALSE)</f>
        <v>Yes</v>
      </c>
      <c r="BB104" s="173" t="str">
        <f>VLOOKUP($B$104,'Catalytic Projects'!$A$9:$BS$34,COLUMN(BB1),FALSE)</f>
        <v>Yes</v>
      </c>
      <c r="BC104" s="173" t="str">
        <f>VLOOKUP($B$104,'Catalytic Projects'!$A$9:$BS$34,COLUMN(BC1),FALSE)</f>
        <v>Yes</v>
      </c>
    </row>
    <row r="105" spans="1:55" s="46" customFormat="1" ht="331.5">
      <c r="A105" s="260">
        <v>97</v>
      </c>
      <c r="C105" s="83"/>
      <c r="D105" s="83" t="s">
        <v>695</v>
      </c>
      <c r="E105" s="83" t="s">
        <v>696</v>
      </c>
      <c r="F105" s="83"/>
      <c r="G105" s="83" t="s">
        <v>665</v>
      </c>
      <c r="H105" s="83" t="s">
        <v>665</v>
      </c>
      <c r="I105" s="83" t="s">
        <v>665</v>
      </c>
      <c r="J105" s="83"/>
      <c r="K105" s="83"/>
      <c r="L105" s="83"/>
      <c r="M105" s="83" t="s">
        <v>697</v>
      </c>
      <c r="N105" s="83"/>
      <c r="O105" s="150"/>
      <c r="P105" s="83"/>
      <c r="Q105" s="83" t="s">
        <v>698</v>
      </c>
      <c r="R105" s="83"/>
      <c r="S105" s="83"/>
      <c r="T105" s="83"/>
      <c r="U105" s="83"/>
      <c r="V105" s="83" t="s">
        <v>77</v>
      </c>
      <c r="W105" s="83" t="s">
        <v>675</v>
      </c>
      <c r="X105" s="83" t="s">
        <v>77</v>
      </c>
      <c r="Y105" s="83" t="s">
        <v>77</v>
      </c>
      <c r="Z105" s="83" t="s">
        <v>77</v>
      </c>
      <c r="AA105" s="79" t="s">
        <v>77</v>
      </c>
      <c r="AB105" s="240" t="s">
        <v>349</v>
      </c>
      <c r="AC105" s="240" t="s">
        <v>349</v>
      </c>
      <c r="AD105" s="240" t="s">
        <v>349</v>
      </c>
      <c r="AE105" s="241" t="s">
        <v>349</v>
      </c>
      <c r="AF105" s="240" t="s">
        <v>349</v>
      </c>
      <c r="AG105" s="79"/>
      <c r="AH105" s="83"/>
      <c r="AI105" s="7"/>
      <c r="AJ105" s="83" t="s">
        <v>670</v>
      </c>
      <c r="AK105" s="83"/>
      <c r="AL105" s="83"/>
      <c r="AM105" s="83"/>
      <c r="AN105" s="7"/>
      <c r="AO105" s="79" t="s">
        <v>657</v>
      </c>
      <c r="AP105" s="79" t="s">
        <v>655</v>
      </c>
      <c r="AQ105" s="79" t="s">
        <v>676</v>
      </c>
      <c r="AR105" s="79" t="s">
        <v>659</v>
      </c>
      <c r="AS105" s="94" t="s">
        <v>677</v>
      </c>
      <c r="AT105" s="79" t="s">
        <v>661</v>
      </c>
      <c r="AU105" s="79" t="s">
        <v>676</v>
      </c>
      <c r="AV105" s="83">
        <v>836415042</v>
      </c>
      <c r="AW105" s="102" t="s">
        <v>116</v>
      </c>
      <c r="AX105" s="117"/>
      <c r="AY105" s="117"/>
      <c r="AZ105" s="117"/>
      <c r="BA105" s="117"/>
      <c r="BB105" s="117"/>
      <c r="BC105" s="118"/>
    </row>
    <row r="106" spans="1:55" s="208" customFormat="1" ht="357">
      <c r="A106" s="254">
        <v>98</v>
      </c>
      <c r="B106" s="207">
        <v>19</v>
      </c>
      <c r="C106" s="173">
        <f>VLOOKUP($B$106,'Catalytic Projects'!$A$9:$BS$34,COLUMN(C1),FALSE)</f>
        <v>0</v>
      </c>
      <c r="D106" s="173" t="str">
        <f>VLOOKUP($B$106,'Catalytic Projects'!$A$9:$BS$34,COLUMN(D1),FALSE)</f>
        <v>Ottery Precinct</v>
      </c>
      <c r="E106" s="173" t="str">
        <f>VLOOKUP($B$106,'Catalytic Projects'!$A$9:$BS$34,COLUMN(E1),FALSE)</f>
        <v>This  approximately 55ha site is strategically located just off the M5 next to the railway and close to the Royal Cape golf course. The property currently accommodates a special school. Education department is planning a new regional Education support centre. The site is ideal for mixed, mixed income high density live work and play type development.</v>
      </c>
      <c r="F106" s="173">
        <f>VLOOKUP($B$106,'Catalytic Projects'!$A$9:$BS$34,COLUMN(F1),FALSE)</f>
        <v>0</v>
      </c>
      <c r="G106" s="173" t="str">
        <f>VLOOKUP($B$106,'Catalytic Projects'!$A$9:$BS$34,COLUMN(G1),FALSE)</f>
        <v>As above</v>
      </c>
      <c r="H106" s="173" t="str">
        <f>VLOOKUP($B$106,'Catalytic Projects'!$A$9:$BS$34,COLUMN(H1),FALSE)</f>
        <v>As above</v>
      </c>
      <c r="I106" s="173" t="str">
        <f>VLOOKUP($B$106,'Catalytic Projects'!$A$9:$BS$34,COLUMN(I1),FALSE)</f>
        <v>As above</v>
      </c>
      <c r="J106" s="173">
        <f>VLOOKUP($B$106,'Catalytic Projects'!$A$9:$BS$34,COLUMN(J1),FALSE)</f>
        <v>0</v>
      </c>
      <c r="K106" s="173">
        <f>VLOOKUP($B$106,'Catalytic Projects'!$A$9:$BS$34,COLUMN(K1),FALSE)</f>
        <v>0</v>
      </c>
      <c r="L106" s="173">
        <f>VLOOKUP($B$106,'Catalytic Projects'!$A$9:$BS$34,COLUMN(L1),FALSE)</f>
        <v>0</v>
      </c>
      <c r="M106" s="173" t="str">
        <f>VLOOKUP($B$106,'Catalytic Projects'!$A$9:$BS$34,COLUMN(M1),FALSE)</f>
        <v>Erf. 757 and Erf. 759 Cape  RD</v>
      </c>
      <c r="N106" s="173">
        <f>VLOOKUP($B$106,'Catalytic Projects'!$A$9:$BS$34,COLUMN(N1),FALSE)</f>
        <v>0</v>
      </c>
      <c r="O106" s="173">
        <f>VLOOKUP($B$106,'Catalytic Projects'!$A$9:$BS$34,COLUMN(O1),FALSE)</f>
        <v>130000</v>
      </c>
      <c r="P106" s="173">
        <f>VLOOKUP($B$106,'Catalytic Projects'!$A$9:$BS$34,COLUMN(P1),FALSE)</f>
        <v>750</v>
      </c>
      <c r="Q106" s="173" t="str">
        <f>VLOOKUP($B$106,'Catalytic Projects'!$A$9:$BS$34,COLUMN(Q1),FALSE)</f>
        <v>Provision for High level planning. Waiting on project approval.</v>
      </c>
      <c r="R106" s="173">
        <f>VLOOKUP($B$106,'Catalytic Projects'!$A$9:$BS$34,COLUMN(R1),FALSE)</f>
        <v>0</v>
      </c>
      <c r="S106" s="173">
        <f>VLOOKUP($B$106,'Catalytic Projects'!$A$9:$BS$34,COLUMN(S1),FALSE)</f>
        <v>0</v>
      </c>
      <c r="T106" s="173">
        <f>VLOOKUP($B$106,'Catalytic Projects'!$A$9:$BS$34,COLUMN(T1),FALSE)</f>
        <v>0</v>
      </c>
      <c r="U106" s="173" t="str">
        <f>VLOOKUP($B$106,'Catalytic Projects'!$A$9:$BS$34,COLUMN(U1),FALSE)</f>
        <v>First release within 2 years; duration unknown</v>
      </c>
      <c r="V106" s="173" t="str">
        <f>VLOOKUP($B$106,'Catalytic Projects'!$A$9:$BS$34,COLUMN(V1),FALSE)</f>
        <v>Yes</v>
      </c>
      <c r="W106" s="173" t="str">
        <f>VLOOKUP($B$106,'Catalytic Projects'!$A$9:$BS$34,COLUMN(W1),FALSE)</f>
        <v>Government Department and or Private Company</v>
      </c>
      <c r="X106" s="173" t="str">
        <f>VLOOKUP($B$106,'Catalytic Projects'!$A$9:$BS$34,COLUMN(X1),FALSE)</f>
        <v>Yes</v>
      </c>
      <c r="Y106" s="173" t="str">
        <f>VLOOKUP($B$106,'Catalytic Projects'!$A$9:$BS$34,COLUMN(Y1),FALSE)</f>
        <v>Yes</v>
      </c>
      <c r="Z106" s="173" t="str">
        <f>VLOOKUP($B$106,'Catalytic Projects'!$A$9:$BS$34,COLUMN(Z1),FALSE)</f>
        <v>Yes</v>
      </c>
      <c r="AA106" s="173" t="str">
        <f>VLOOKUP($B$106,'Catalytic Projects'!$A$9:$BS$34,COLUMN(AA1),FALSE)</f>
        <v>Yes</v>
      </c>
      <c r="AB106" s="173" t="str">
        <f>VLOOKUP($B$106,'Catalytic Projects'!$A$9:$BS$34,COLUMN(AB1),FALSE)</f>
        <v>Yes</v>
      </c>
      <c r="AC106" s="173" t="str">
        <f>VLOOKUP($B$106,'Catalytic Projects'!$A$9:$BS$34,COLUMN(AC1),FALSE)</f>
        <v>Yes</v>
      </c>
      <c r="AD106" s="173" t="str">
        <f>VLOOKUP($B$106,'Catalytic Projects'!$A$9:$BS$34,COLUMN(AD1),FALSE)</f>
        <v>Beginning of planning stage.
Multi-disciplinary team has been appointed.
Preparation of a Development Framework and rezoning application commences 1 Aug 2015.</v>
      </c>
      <c r="AE106" s="173" t="str">
        <f>VLOOKUP($B$106,'Catalytic Projects'!$A$9:$BS$34,COLUMN(AE1),FALSE)</f>
        <v>N</v>
      </c>
      <c r="AF106" s="173" t="str">
        <f>VLOOKUP($B$106,'Catalytic Projects'!$A$9:$BS$34,COLUMN(AF1),FALSE)</f>
        <v>N</v>
      </c>
      <c r="AG106" s="173" t="str">
        <f>VLOOKUP($B$106,'Catalytic Projects'!$A$9:$BS$34,COLUMN(AG1),FALSE)</f>
        <v>N</v>
      </c>
      <c r="AH106" s="173" t="str">
        <f>VLOOKUP($B$106,'Catalytic Projects'!$A$9:$BS$34,COLUMN(AH1),FALSE)</f>
        <v>N</v>
      </c>
      <c r="AI106" s="173">
        <f>VLOOKUP($B$106,'Catalytic Projects'!$A$9:$BS$34,COLUMN(AI1),FALSE)</f>
        <v>9</v>
      </c>
      <c r="AJ106" s="173" t="str">
        <f>VLOOKUP($B$106,'Catalytic Projects'!$A$9:$BS$34,COLUMN(AJ1),FALSE)</f>
        <v>- Rezoning required
- “Development” vision not strictly aligned to District Plan.
- Environmental triggers.
- Heritage triggers.
- Significant upgrade of Services &amp; Infrastructure will be required.</v>
      </c>
      <c r="AK106" s="173">
        <f>VLOOKUP($B$106,'Catalytic Projects'!$A$9:$BS$34,COLUMN(AK1),FALSE)</f>
        <v>0</v>
      </c>
      <c r="AL106" s="173">
        <f>VLOOKUP($B$106,'Catalytic Projects'!$A$9:$BS$34,COLUMN(AL1),FALSE)</f>
        <v>0</v>
      </c>
      <c r="AM106" s="173">
        <f>VLOOKUP($B$106,'Catalytic Projects'!$A$9:$BS$34,COLUMN(AM1),FALSE)</f>
        <v>0</v>
      </c>
      <c r="AN106" s="173">
        <f>VLOOKUP($B$106,'Catalytic Projects'!$A$9:$BS$34,COLUMN(AN1),FALSE)</f>
        <v>0</v>
      </c>
      <c r="AO106" s="173" t="str">
        <f>VLOOKUP($B$106,'Catalytic Projects'!$A$9:$BS$34,COLUMN(AO1),FALSE)</f>
        <v>WCG</v>
      </c>
      <c r="AP106" s="173" t="str">
        <f>VLOOKUP($B$106,'Catalytic Projects'!$A$9:$BS$34,COLUMN(AP1),FALSE)</f>
        <v>Department of Transport and Public Works</v>
      </c>
      <c r="AQ106" s="173" t="str">
        <f>VLOOKUP($B$106,'Catalytic Projects'!$A$9:$BS$34,COLUMN(AQ1),FALSE)</f>
        <v>François Joubert (0836415042) and Joey Pillay (0214832186)</v>
      </c>
      <c r="AR106" s="173" t="str">
        <f>VLOOKUP($B$106,'Catalytic Projects'!$A$9:$BS$34,COLUMN(AR1),FALSE)</f>
        <v>Chief Directorate- PPP's and Regneration</v>
      </c>
      <c r="AS106" s="173" t="str">
        <f>VLOOKUP($B$106,'Catalytic Projects'!$A$9:$BS$34,COLUMN(AS1),FALSE)</f>
        <v>francois.joubert@westerncape.gov.za and Thiagaraj.pillay@westerncape.gov.za</v>
      </c>
      <c r="AT106" s="173" t="str">
        <f>VLOOKUP($B$106,'Catalytic Projects'!$A$9:$BS$34,COLUMN(AT1),FALSE)</f>
        <v>4th Floor 9 Dorp Street</v>
      </c>
      <c r="AU106" s="173" t="str">
        <f>VLOOKUP($B$106,'Catalytic Projects'!$A$9:$BS$34,COLUMN(AU1),FALSE)</f>
        <v>François Joubert (0836415042) and Joey Pillay (0214832186)</v>
      </c>
      <c r="AV106" s="173" t="str">
        <f>VLOOKUP($B$106,'Catalytic Projects'!$A$9:$BS$34,COLUMN(AV1),FALSE)</f>
        <v>0836415042 and 0849955457</v>
      </c>
      <c r="AW106" s="173" t="str">
        <f>VLOOKUP($B$106,'Catalytic Projects'!$A$9:$BS$34,COLUMN(AW1),FALSE)</f>
        <v>To early to assess as not enough information available</v>
      </c>
      <c r="AX106" s="173">
        <f>VLOOKUP($B$106,'Catalytic Projects'!$A$9:$BS$34,COLUMN(AX1),FALSE)</f>
        <v>0</v>
      </c>
      <c r="AY106" s="173">
        <f>VLOOKUP($B$106,'Catalytic Projects'!$A$9:$BS$34,COLUMN(AY1),FALSE)</f>
        <v>0</v>
      </c>
      <c r="AZ106" s="173">
        <f>VLOOKUP($B$106,'Catalytic Projects'!$A$9:$BS$34,COLUMN(AZ1),FALSE)</f>
        <v>0</v>
      </c>
      <c r="BA106" s="173">
        <f>VLOOKUP($B$106,'Catalytic Projects'!$A$9:$BS$34,COLUMN(BA1),FALSE)</f>
        <v>0</v>
      </c>
      <c r="BB106" s="173">
        <f>VLOOKUP($B$106,'Catalytic Projects'!$A$9:$BS$34,COLUMN(BB1),FALSE)</f>
        <v>0</v>
      </c>
      <c r="BC106" s="173">
        <f>VLOOKUP($B$106,'Catalytic Projects'!$A$9:$BS$34,COLUMN(BC1),FALSE)</f>
        <v>0</v>
      </c>
    </row>
    <row r="107" spans="1:55" s="208" customFormat="1" ht="140.25">
      <c r="A107" s="254">
        <v>99</v>
      </c>
      <c r="B107" s="207">
        <v>20</v>
      </c>
      <c r="C107" s="173">
        <f>VLOOKUP($B$107,'Catalytic Projects'!$A$9:$BS$34,COLUMN(C1),FALSE)</f>
        <v>0</v>
      </c>
      <c r="D107" s="173" t="str">
        <f>VLOOKUP($B$107,'Catalytic Projects'!$A$9:$BS$34,COLUMN(D1),FALSE)</f>
        <v>Conradie Hospital Precinct</v>
      </c>
      <c r="E107" s="173" t="str">
        <f>VLOOKUP($B$107,'Catalytic Projects'!$A$9:$BS$34,COLUMN(E1),FALSE)</f>
        <v>The site is earmarked to form the focus of the WCG's Game Changer Programme. The site will be developed into a live work and play (Better Living) Model.</v>
      </c>
      <c r="F107" s="173">
        <f>VLOOKUP($B$107,'Catalytic Projects'!$A$9:$BS$34,COLUMN(F1),FALSE)</f>
        <v>0</v>
      </c>
      <c r="G107" s="173" t="str">
        <f>VLOOKUP($B$107,'Catalytic Projects'!$A$9:$BS$34,COLUMN(G1),FALSE)</f>
        <v>As above</v>
      </c>
      <c r="H107" s="173" t="str">
        <f>VLOOKUP($B$107,'Catalytic Projects'!$A$9:$BS$34,COLUMN(H1),FALSE)</f>
        <v>As above</v>
      </c>
      <c r="I107" s="173" t="str">
        <f>VLOOKUP($B$107,'Catalytic Projects'!$A$9:$BS$34,COLUMN(I1),FALSE)</f>
        <v>As above</v>
      </c>
      <c r="J107" s="173">
        <f>VLOOKUP($B$107,'Catalytic Projects'!$A$9:$BS$34,COLUMN(J1),FALSE)</f>
        <v>0</v>
      </c>
      <c r="K107" s="173">
        <f>VLOOKUP($B$107,'Catalytic Projects'!$A$9:$BS$34,COLUMN(K1),FALSE)</f>
        <v>0</v>
      </c>
      <c r="L107" s="173" t="str">
        <f>VLOOKUP($B$107,'Catalytic Projects'!$A$9:$BS$34,COLUMN(L1),FALSE)</f>
        <v>The Conradie Game Changer is a pilot project for the development of an integrated mixed use, sustainable, residentially-led “Live, Work and Play” development.</v>
      </c>
      <c r="M107" s="173" t="str">
        <f>VLOOKUP($B$107,'Catalytic Projects'!$A$9:$BS$34,COLUMN(M1),FALSE)</f>
        <v>Erf. 112657 Cape Town</v>
      </c>
      <c r="N107" s="173" t="str">
        <f>VLOOKUP($B$107,'Catalytic Projects'!$A$9:$BS$34,COLUMN(N1),FALSE)</f>
        <v>Yields estimated based on work conducted during the previous project in 2006. New TA may find differentlyy</v>
      </c>
      <c r="O107" s="173">
        <f>VLOOKUP($B$107,'Catalytic Projects'!$A$9:$BS$34,COLUMN(O1),FALSE)</f>
        <v>98230</v>
      </c>
      <c r="P107" s="173">
        <f>VLOOKUP($B$107,'Catalytic Projects'!$A$9:$BS$34,COLUMN(P1),FALSE)</f>
        <v>4226</v>
      </c>
      <c r="Q107" s="173">
        <f>VLOOKUP($B$107,'Catalytic Projects'!$A$9:$BS$34,COLUMN(Q1),FALSE)</f>
        <v>0</v>
      </c>
      <c r="R107" s="173">
        <f>VLOOKUP($B$107,'Catalytic Projects'!$A$9:$BS$34,COLUMN(R1),FALSE)</f>
        <v>0</v>
      </c>
      <c r="S107" s="173">
        <f>VLOOKUP($B$107,'Catalytic Projects'!$A$9:$BS$34,COLUMN(S1),FALSE)</f>
        <v>0</v>
      </c>
      <c r="T107" s="173">
        <f>VLOOKUP($B$107,'Catalytic Projects'!$A$9:$BS$34,COLUMN(T1),FALSE)</f>
        <v>0</v>
      </c>
      <c r="U107" s="173" t="str">
        <f>VLOOKUP($B$107,'Catalytic Projects'!$A$9:$BS$34,COLUMN(U1),FALSE)</f>
        <v>Between 3 and 20 years</v>
      </c>
      <c r="V107" s="173" t="str">
        <f>VLOOKUP($B$107,'Catalytic Projects'!$A$9:$BS$34,COLUMN(V1),FALSE)</f>
        <v>Yes</v>
      </c>
      <c r="W107" s="173" t="str">
        <f>VLOOKUP($B$107,'Catalytic Projects'!$A$9:$BS$34,COLUMN(W1),FALSE)</f>
        <v>Government and Private Company partnership </v>
      </c>
      <c r="X107" s="173" t="str">
        <f>VLOOKUP($B$107,'Catalytic Projects'!$A$9:$BS$34,COLUMN(X1),FALSE)</f>
        <v>Yes</v>
      </c>
      <c r="Y107" s="248" t="str">
        <f>VLOOKUP($B$107,'Catalytic Projects'!$A$9:$BS$34,COLUMN(Y1),FALSE)</f>
        <v>Y</v>
      </c>
      <c r="Z107" s="248" t="str">
        <f>VLOOKUP($B$107,'Catalytic Projects'!$A$9:$BS$34,COLUMN(Z1),FALSE)</f>
        <v>Y</v>
      </c>
      <c r="AA107" s="248" t="str">
        <f>VLOOKUP($B$107,'Catalytic Projects'!$A$9:$BS$34,COLUMN(AA1),FALSE)</f>
        <v>Y</v>
      </c>
      <c r="AB107" s="248" t="str">
        <f>VLOOKUP($B$107,'Catalytic Projects'!$A$9:$BS$34,COLUMN(AB1),FALSE)</f>
        <v>Y</v>
      </c>
      <c r="AC107" s="173" t="str">
        <f>VLOOKUP($B$107,'Catalytic Projects'!$A$9:$BS$34,COLUMN(AC1),FALSE)</f>
        <v>N</v>
      </c>
      <c r="AD107" s="173" t="str">
        <f>VLOOKUP($B$107,'Catalytic Projects'!$A$9:$BS$34,COLUMN(AD1),FALSE)</f>
        <v>N</v>
      </c>
      <c r="AE107" s="173" t="str">
        <f>VLOOKUP($B$107,'Catalytic Projects'!$A$9:$BS$34,COLUMN(AE1),FALSE)</f>
        <v>N</v>
      </c>
      <c r="AF107" s="173" t="str">
        <f>VLOOKUP($B$107,'Catalytic Projects'!$A$9:$BS$34,COLUMN(AF1),FALSE)</f>
        <v>N</v>
      </c>
      <c r="AG107" s="173" t="str">
        <f>VLOOKUP($B$107,'Catalytic Projects'!$A$9:$BS$34,COLUMN(AG1),FALSE)</f>
        <v>N</v>
      </c>
      <c r="AH107" s="173" t="str">
        <f>VLOOKUP($B$107,'Catalytic Projects'!$A$9:$BS$34,COLUMN(AH1),FALSE)</f>
        <v>N</v>
      </c>
      <c r="AI107" s="173">
        <f>VLOOKUP($B$107,'Catalytic Projects'!$A$9:$BS$34,COLUMN(AI1),FALSE)</f>
        <v>7</v>
      </c>
      <c r="AJ107" s="173">
        <f>VLOOKUP($B$107,'Catalytic Projects'!$A$9:$BS$34,COLUMN(AJ1),FALSE)</f>
        <v>0</v>
      </c>
      <c r="AK107" s="173">
        <f>VLOOKUP($B$107,'Catalytic Projects'!$A$9:$BS$34,COLUMN(AK1),FALSE)</f>
        <v>0</v>
      </c>
      <c r="AL107" s="173">
        <f>VLOOKUP($B$107,'Catalytic Projects'!$A$9:$BS$34,COLUMN(AL1),FALSE)</f>
        <v>0</v>
      </c>
      <c r="AM107" s="173">
        <f>VLOOKUP($B$107,'Catalytic Projects'!$A$9:$BS$34,COLUMN(AM1),FALSE)</f>
        <v>0</v>
      </c>
      <c r="AN107" s="173">
        <f>VLOOKUP($B$107,'Catalytic Projects'!$A$9:$BS$34,COLUMN(AN1),FALSE)</f>
        <v>0</v>
      </c>
      <c r="AO107" s="173" t="str">
        <f>VLOOKUP($B$107,'Catalytic Projects'!$A$9:$BS$34,COLUMN(AO1),FALSE)</f>
        <v>WCG</v>
      </c>
      <c r="AP107" s="173" t="str">
        <f>VLOOKUP($B$107,'Catalytic Projects'!$A$9:$BS$34,COLUMN(AP1),FALSE)</f>
        <v>Department of Transport and Public Works</v>
      </c>
      <c r="AQ107" s="173" t="str">
        <f>VLOOKUP($B$107,'Catalytic Projects'!$A$9:$BS$34,COLUMN(AQ1),FALSE)</f>
        <v>Frans Hanekom</v>
      </c>
      <c r="AR107" s="173" t="str">
        <f>VLOOKUP($B$107,'Catalytic Projects'!$A$9:$BS$34,COLUMN(AR1),FALSE)</f>
        <v>Strategic Planning and Information Co-ordination.</v>
      </c>
      <c r="AS107" s="173" t="str">
        <f>VLOOKUP($B$107,'Catalytic Projects'!$A$9:$BS$34,COLUMN(AS1),FALSE)</f>
        <v>Frans.Hanekom@westerncape.gov.za</v>
      </c>
      <c r="AT107" s="173" t="str">
        <f>VLOOKUP($B$107,'Catalytic Projects'!$A$9:$BS$34,COLUMN(AT1),FALSE)</f>
        <v>8th Floor, 9 Dorp Street, Cape Town</v>
      </c>
      <c r="AU107" s="173" t="str">
        <f>VLOOKUP($B$107,'Catalytic Projects'!$A$9:$BS$34,COLUMN(AU1),FALSE)</f>
        <v>Frans Hanekom (021-483 3795)</v>
      </c>
      <c r="AV107" s="173">
        <f>VLOOKUP($B$107,'Catalytic Projects'!$A$9:$BS$34,COLUMN(AV1),FALSE)</f>
        <v>0</v>
      </c>
      <c r="AW107" s="173">
        <f>VLOOKUP($B$107,'Catalytic Projects'!$A$9:$BS$34,COLUMN(AW1),FALSE)</f>
        <v>0</v>
      </c>
      <c r="AX107" s="173" t="str">
        <f>VLOOKUP($B$107,'Catalytic Projects'!$A$9:$BS$34,COLUMN(AX1),FALSE)</f>
        <v>Yes</v>
      </c>
      <c r="AY107" s="173" t="str">
        <f>VLOOKUP($B$107,'Catalytic Projects'!$A$9:$BS$34,COLUMN(AY1),FALSE)</f>
        <v>Yes</v>
      </c>
      <c r="AZ107" s="173" t="str">
        <f>VLOOKUP($B$107,'Catalytic Projects'!$A$9:$BS$34,COLUMN(AZ1),FALSE)</f>
        <v>Yes</v>
      </c>
      <c r="BA107" s="173" t="str">
        <f>VLOOKUP($B$107,'Catalytic Projects'!$A$9:$BS$34,COLUMN(BA1),FALSE)</f>
        <v>Yes</v>
      </c>
      <c r="BB107" s="173" t="str">
        <f>VLOOKUP($B$107,'Catalytic Projects'!$A$9:$BS$34,COLUMN(BB1),FALSE)</f>
        <v>Yes</v>
      </c>
      <c r="BC107" s="173" t="str">
        <f>VLOOKUP($B$107,'Catalytic Projects'!$A$9:$BS$34,COLUMN(BC1),FALSE)</f>
        <v>Yes</v>
      </c>
    </row>
    <row r="108" spans="1:55" s="46" customFormat="1" ht="89.25">
      <c r="A108" s="260">
        <v>100</v>
      </c>
      <c r="C108" s="83"/>
      <c r="D108" s="83" t="s">
        <v>712</v>
      </c>
      <c r="E108" s="83" t="s">
        <v>713</v>
      </c>
      <c r="F108" s="83"/>
      <c r="G108" s="83" t="s">
        <v>665</v>
      </c>
      <c r="H108" s="83" t="s">
        <v>665</v>
      </c>
      <c r="I108" s="83" t="s">
        <v>665</v>
      </c>
      <c r="J108" s="83"/>
      <c r="K108" s="83"/>
      <c r="L108" s="83" t="s">
        <v>713</v>
      </c>
      <c r="M108" s="97" t="s">
        <v>714</v>
      </c>
      <c r="N108" s="97"/>
      <c r="O108" s="166"/>
      <c r="P108" s="83"/>
      <c r="Q108" s="83"/>
      <c r="R108" s="83"/>
      <c r="S108" s="83"/>
      <c r="T108" s="83"/>
      <c r="U108" s="98">
        <v>42339</v>
      </c>
      <c r="V108" s="98" t="s">
        <v>77</v>
      </c>
      <c r="W108" s="83"/>
      <c r="X108" s="83" t="s">
        <v>77</v>
      </c>
      <c r="Y108" s="83" t="s">
        <v>77</v>
      </c>
      <c r="Z108" s="83" t="s">
        <v>77</v>
      </c>
      <c r="AA108" s="83" t="s">
        <v>77</v>
      </c>
      <c r="AB108" s="83" t="s">
        <v>77</v>
      </c>
      <c r="AC108" s="83" t="s">
        <v>77</v>
      </c>
      <c r="AD108" s="90" t="s">
        <v>349</v>
      </c>
      <c r="AE108" s="90" t="s">
        <v>349</v>
      </c>
      <c r="AF108" s="83"/>
      <c r="AG108" s="83"/>
      <c r="AH108" s="83"/>
      <c r="AI108" s="96"/>
      <c r="AJ108" s="83" t="s">
        <v>715</v>
      </c>
      <c r="AK108" s="96"/>
      <c r="AL108" s="96"/>
      <c r="AM108" s="96"/>
      <c r="AN108" s="96"/>
      <c r="AO108" s="83" t="s">
        <v>657</v>
      </c>
      <c r="AP108" s="83" t="s">
        <v>655</v>
      </c>
      <c r="AQ108" s="83" t="s">
        <v>716</v>
      </c>
      <c r="AR108" s="83" t="s">
        <v>659</v>
      </c>
      <c r="AS108" s="83" t="s">
        <v>717</v>
      </c>
      <c r="AT108" s="83" t="s">
        <v>710</v>
      </c>
      <c r="AU108" s="83" t="s">
        <v>718</v>
      </c>
      <c r="AV108" s="83" t="s">
        <v>719</v>
      </c>
      <c r="AW108" s="41" t="s">
        <v>80</v>
      </c>
      <c r="AX108" s="41" t="s">
        <v>80</v>
      </c>
      <c r="AY108" s="41" t="s">
        <v>80</v>
      </c>
      <c r="AZ108" s="41" t="s">
        <v>79</v>
      </c>
      <c r="BA108" s="41" t="s">
        <v>79</v>
      </c>
      <c r="BB108" s="41" t="s">
        <v>80</v>
      </c>
      <c r="BC108" s="41" t="s">
        <v>80</v>
      </c>
    </row>
    <row r="109" spans="1:55" s="46" customFormat="1" ht="89.25">
      <c r="A109" s="260">
        <v>101</v>
      </c>
      <c r="C109" s="83"/>
      <c r="D109" s="83" t="s">
        <v>720</v>
      </c>
      <c r="E109" s="83" t="s">
        <v>721</v>
      </c>
      <c r="F109" s="83"/>
      <c r="G109" s="83" t="s">
        <v>665</v>
      </c>
      <c r="H109" s="83" t="s">
        <v>665</v>
      </c>
      <c r="I109" s="83" t="s">
        <v>665</v>
      </c>
      <c r="J109" s="83"/>
      <c r="K109" s="83"/>
      <c r="L109" s="83" t="s">
        <v>722</v>
      </c>
      <c r="M109" s="97"/>
      <c r="N109" s="97"/>
      <c r="O109" s="166"/>
      <c r="P109" s="83"/>
      <c r="Q109" s="83"/>
      <c r="R109" s="83"/>
      <c r="S109" s="83"/>
      <c r="T109" s="83"/>
      <c r="U109" s="83"/>
      <c r="V109" s="83"/>
      <c r="W109" s="83"/>
      <c r="X109" s="83"/>
      <c r="Y109" s="83"/>
      <c r="Z109" s="83"/>
      <c r="AA109" s="83"/>
      <c r="AB109" s="83"/>
      <c r="AC109" s="83"/>
      <c r="AD109" s="83"/>
      <c r="AE109" s="83"/>
      <c r="AF109" s="83"/>
      <c r="AG109" s="83"/>
      <c r="AH109" s="83"/>
      <c r="AI109" s="96"/>
      <c r="AJ109" s="83"/>
      <c r="AK109" s="96"/>
      <c r="AL109" s="96"/>
      <c r="AM109" s="96"/>
      <c r="AN109" s="96"/>
      <c r="AO109" s="83" t="s">
        <v>657</v>
      </c>
      <c r="AP109" s="83" t="s">
        <v>655</v>
      </c>
      <c r="AQ109" s="83" t="s">
        <v>716</v>
      </c>
      <c r="AR109" s="83" t="s">
        <v>659</v>
      </c>
      <c r="AS109" s="83" t="s">
        <v>717</v>
      </c>
      <c r="AT109" s="83" t="s">
        <v>723</v>
      </c>
      <c r="AU109" s="83" t="s">
        <v>724</v>
      </c>
      <c r="AV109" s="83" t="s">
        <v>725</v>
      </c>
      <c r="AW109" s="41" t="s">
        <v>88</v>
      </c>
      <c r="AX109" s="99" t="s">
        <v>88</v>
      </c>
      <c r="AY109" s="41" t="s">
        <v>80</v>
      </c>
      <c r="AZ109" s="41" t="s">
        <v>80</v>
      </c>
      <c r="BA109" s="41" t="s">
        <v>80</v>
      </c>
      <c r="BB109" s="41" t="s">
        <v>80</v>
      </c>
      <c r="BC109" s="41" t="s">
        <v>80</v>
      </c>
    </row>
    <row r="110" spans="1:55" s="46" customFormat="1" ht="102">
      <c r="A110" s="260">
        <v>102</v>
      </c>
      <c r="C110" s="83"/>
      <c r="D110" s="83" t="s">
        <v>726</v>
      </c>
      <c r="E110" s="83" t="s">
        <v>727</v>
      </c>
      <c r="F110" s="83"/>
      <c r="G110" s="83" t="s">
        <v>665</v>
      </c>
      <c r="H110" s="83" t="s">
        <v>665</v>
      </c>
      <c r="I110" s="83" t="s">
        <v>665</v>
      </c>
      <c r="J110" s="83"/>
      <c r="K110" s="83"/>
      <c r="L110" s="83" t="s">
        <v>727</v>
      </c>
      <c r="M110" s="97"/>
      <c r="N110" s="97"/>
      <c r="O110" s="166"/>
      <c r="P110" s="83"/>
      <c r="Q110" s="83"/>
      <c r="R110" s="83"/>
      <c r="S110" s="83"/>
      <c r="T110" s="83"/>
      <c r="U110" s="83"/>
      <c r="V110" s="83" t="s">
        <v>77</v>
      </c>
      <c r="W110" s="83" t="s">
        <v>728</v>
      </c>
      <c r="X110" s="83" t="s">
        <v>77</v>
      </c>
      <c r="Y110" s="83" t="s">
        <v>77</v>
      </c>
      <c r="Z110" s="83" t="s">
        <v>77</v>
      </c>
      <c r="AA110" s="83" t="s">
        <v>77</v>
      </c>
      <c r="AB110" s="83" t="s">
        <v>77</v>
      </c>
      <c r="AC110" s="83" t="s">
        <v>77</v>
      </c>
      <c r="AD110" s="83" t="s">
        <v>77</v>
      </c>
      <c r="AE110" s="83" t="s">
        <v>77</v>
      </c>
      <c r="AF110" s="83"/>
      <c r="AG110" s="83"/>
      <c r="AH110" s="83"/>
      <c r="AI110" s="96"/>
      <c r="AJ110" s="83"/>
      <c r="AK110" s="96"/>
      <c r="AL110" s="96"/>
      <c r="AM110" s="96"/>
      <c r="AN110" s="96"/>
      <c r="AO110" s="83" t="s">
        <v>657</v>
      </c>
      <c r="AP110" s="83" t="s">
        <v>655</v>
      </c>
      <c r="AQ110" s="83" t="s">
        <v>716</v>
      </c>
      <c r="AR110" s="83" t="s">
        <v>659</v>
      </c>
      <c r="AS110" s="83" t="s">
        <v>717</v>
      </c>
      <c r="AT110" s="83" t="s">
        <v>729</v>
      </c>
      <c r="AU110" s="83" t="s">
        <v>730</v>
      </c>
      <c r="AV110" s="83" t="s">
        <v>731</v>
      </c>
      <c r="AW110" s="41" t="s">
        <v>80</v>
      </c>
      <c r="AX110" s="41" t="s">
        <v>79</v>
      </c>
      <c r="AY110" s="41" t="s">
        <v>80</v>
      </c>
      <c r="AZ110" s="41" t="s">
        <v>80</v>
      </c>
      <c r="BA110" s="41" t="s">
        <v>80</v>
      </c>
      <c r="BB110" s="41" t="s">
        <v>79</v>
      </c>
      <c r="BC110" s="41" t="s">
        <v>80</v>
      </c>
    </row>
    <row r="111" spans="1:55" s="46" customFormat="1" ht="89.25">
      <c r="A111" s="255">
        <v>103</v>
      </c>
      <c r="C111" s="83"/>
      <c r="D111" s="83" t="s">
        <v>732</v>
      </c>
      <c r="E111" s="83" t="s">
        <v>733</v>
      </c>
      <c r="F111" s="83"/>
      <c r="G111" s="83" t="s">
        <v>665</v>
      </c>
      <c r="H111" s="83" t="s">
        <v>665</v>
      </c>
      <c r="I111" s="83" t="s">
        <v>665</v>
      </c>
      <c r="J111" s="83"/>
      <c r="K111" s="83"/>
      <c r="L111" s="83" t="s">
        <v>733</v>
      </c>
      <c r="M111" s="97">
        <v>101213</v>
      </c>
      <c r="N111" s="97"/>
      <c r="O111" s="166"/>
      <c r="P111" s="83"/>
      <c r="Q111" s="83"/>
      <c r="R111" s="83"/>
      <c r="S111" s="83"/>
      <c r="T111" s="83"/>
      <c r="U111" s="83"/>
      <c r="V111" s="83" t="s">
        <v>77</v>
      </c>
      <c r="W111" s="83"/>
      <c r="X111" s="83" t="s">
        <v>77</v>
      </c>
      <c r="Y111" s="83"/>
      <c r="Z111" s="83"/>
      <c r="AA111" s="83"/>
      <c r="AB111" s="83"/>
      <c r="AC111" s="83"/>
      <c r="AD111" s="83"/>
      <c r="AE111" s="83"/>
      <c r="AF111" s="83"/>
      <c r="AG111" s="83"/>
      <c r="AH111" s="83"/>
      <c r="AI111" s="96"/>
      <c r="AJ111" s="83"/>
      <c r="AK111" s="96"/>
      <c r="AL111" s="96"/>
      <c r="AM111" s="96"/>
      <c r="AN111" s="96"/>
      <c r="AO111" s="83" t="s">
        <v>657</v>
      </c>
      <c r="AP111" s="83" t="s">
        <v>655</v>
      </c>
      <c r="AQ111" s="83" t="s">
        <v>716</v>
      </c>
      <c r="AR111" s="83" t="s">
        <v>659</v>
      </c>
      <c r="AS111" s="83" t="s">
        <v>717</v>
      </c>
      <c r="AT111" s="83" t="s">
        <v>734</v>
      </c>
      <c r="AU111" s="83" t="s">
        <v>735</v>
      </c>
      <c r="AV111" s="83" t="s">
        <v>736</v>
      </c>
      <c r="AW111" s="102" t="s">
        <v>116</v>
      </c>
      <c r="AX111" s="117"/>
      <c r="AY111" s="117"/>
      <c r="AZ111" s="117"/>
      <c r="BA111" s="117"/>
      <c r="BB111" s="117"/>
      <c r="BC111" s="118"/>
    </row>
    <row r="112" spans="1:55" s="46" customFormat="1" ht="89.25">
      <c r="A112" s="260">
        <v>104</v>
      </c>
      <c r="B112" s="100"/>
      <c r="C112" s="83"/>
      <c r="D112" s="83" t="s">
        <v>737</v>
      </c>
      <c r="E112" s="83" t="s">
        <v>733</v>
      </c>
      <c r="F112" s="83"/>
      <c r="G112" s="83" t="s">
        <v>665</v>
      </c>
      <c r="H112" s="83" t="s">
        <v>665</v>
      </c>
      <c r="I112" s="83" t="s">
        <v>665</v>
      </c>
      <c r="J112" s="83"/>
      <c r="K112" s="83"/>
      <c r="L112" s="83" t="s">
        <v>733</v>
      </c>
      <c r="M112" s="101" t="s">
        <v>738</v>
      </c>
      <c r="N112" s="101"/>
      <c r="O112" s="167"/>
      <c r="P112" s="83"/>
      <c r="Q112" s="83"/>
      <c r="R112" s="83"/>
      <c r="S112" s="83"/>
      <c r="T112" s="83"/>
      <c r="U112" s="83"/>
      <c r="V112" s="83" t="s">
        <v>77</v>
      </c>
      <c r="W112" s="83"/>
      <c r="X112" s="83" t="s">
        <v>77</v>
      </c>
      <c r="Y112" s="83"/>
      <c r="Z112" s="83"/>
      <c r="AA112" s="83"/>
      <c r="AB112" s="83"/>
      <c r="AC112" s="83"/>
      <c r="AD112" s="83"/>
      <c r="AE112" s="83"/>
      <c r="AF112" s="83"/>
      <c r="AG112" s="83"/>
      <c r="AH112" s="83"/>
      <c r="AI112" s="96"/>
      <c r="AJ112" s="83"/>
      <c r="AK112" s="96"/>
      <c r="AL112" s="96"/>
      <c r="AM112" s="96"/>
      <c r="AN112" s="96"/>
      <c r="AO112" s="83" t="s">
        <v>657</v>
      </c>
      <c r="AP112" s="83" t="s">
        <v>655</v>
      </c>
      <c r="AQ112" s="83" t="s">
        <v>716</v>
      </c>
      <c r="AR112" s="83" t="s">
        <v>659</v>
      </c>
      <c r="AS112" s="83" t="s">
        <v>717</v>
      </c>
      <c r="AT112" s="83" t="s">
        <v>739</v>
      </c>
      <c r="AU112" s="83" t="s">
        <v>740</v>
      </c>
      <c r="AV112" s="83" t="s">
        <v>741</v>
      </c>
      <c r="AW112" s="102" t="s">
        <v>116</v>
      </c>
      <c r="AX112" s="117"/>
      <c r="AY112" s="117"/>
      <c r="AZ112" s="117"/>
      <c r="BA112" s="117"/>
      <c r="BB112" s="117"/>
      <c r="BC112" s="118"/>
    </row>
    <row r="113" spans="1:55" s="46" customFormat="1" ht="89.25">
      <c r="A113" s="255">
        <v>105</v>
      </c>
      <c r="B113" s="41"/>
      <c r="C113" s="83"/>
      <c r="D113" s="83" t="s">
        <v>742</v>
      </c>
      <c r="E113" s="83" t="s">
        <v>733</v>
      </c>
      <c r="F113" s="83"/>
      <c r="G113" s="83" t="s">
        <v>665</v>
      </c>
      <c r="H113" s="83" t="s">
        <v>665</v>
      </c>
      <c r="I113" s="83" t="s">
        <v>665</v>
      </c>
      <c r="J113" s="83"/>
      <c r="K113" s="83"/>
      <c r="L113" s="83" t="s">
        <v>733</v>
      </c>
      <c r="M113" s="101" t="s">
        <v>743</v>
      </c>
      <c r="N113" s="101"/>
      <c r="O113" s="167"/>
      <c r="P113" s="83"/>
      <c r="Q113" s="83"/>
      <c r="R113" s="83"/>
      <c r="S113" s="83"/>
      <c r="T113" s="83"/>
      <c r="U113" s="83"/>
      <c r="V113" s="83" t="s">
        <v>77</v>
      </c>
      <c r="W113" s="83"/>
      <c r="X113" s="83" t="s">
        <v>77</v>
      </c>
      <c r="Y113" s="83"/>
      <c r="Z113" s="83"/>
      <c r="AA113" s="83"/>
      <c r="AB113" s="83"/>
      <c r="AC113" s="83"/>
      <c r="AD113" s="83"/>
      <c r="AE113" s="83"/>
      <c r="AF113" s="83"/>
      <c r="AG113" s="83"/>
      <c r="AH113" s="83"/>
      <c r="AI113" s="96"/>
      <c r="AJ113" s="83"/>
      <c r="AK113" s="96"/>
      <c r="AL113" s="96"/>
      <c r="AM113" s="96"/>
      <c r="AN113" s="96"/>
      <c r="AO113" s="83" t="s">
        <v>657</v>
      </c>
      <c r="AP113" s="83" t="s">
        <v>655</v>
      </c>
      <c r="AQ113" s="83" t="s">
        <v>716</v>
      </c>
      <c r="AR113" s="83" t="s">
        <v>659</v>
      </c>
      <c r="AS113" s="83" t="s">
        <v>717</v>
      </c>
      <c r="AT113" s="83" t="s">
        <v>744</v>
      </c>
      <c r="AU113" s="83" t="s">
        <v>745</v>
      </c>
      <c r="AV113" s="83" t="s">
        <v>746</v>
      </c>
      <c r="AW113" s="102" t="s">
        <v>116</v>
      </c>
      <c r="AX113" s="117"/>
      <c r="AY113" s="117"/>
      <c r="AZ113" s="117"/>
      <c r="BA113" s="117"/>
      <c r="BB113" s="117"/>
      <c r="BC113" s="118"/>
    </row>
    <row r="114" spans="1:55" s="46" customFormat="1" ht="89.25">
      <c r="A114" s="255">
        <v>106</v>
      </c>
      <c r="B114" s="41"/>
      <c r="C114" s="83"/>
      <c r="D114" s="83" t="s">
        <v>747</v>
      </c>
      <c r="E114" s="83" t="s">
        <v>733</v>
      </c>
      <c r="F114" s="83"/>
      <c r="G114" s="83" t="s">
        <v>665</v>
      </c>
      <c r="H114" s="83" t="s">
        <v>665</v>
      </c>
      <c r="I114" s="83" t="s">
        <v>665</v>
      </c>
      <c r="J114" s="83"/>
      <c r="K114" s="83"/>
      <c r="L114" s="83" t="s">
        <v>733</v>
      </c>
      <c r="M114" s="97">
        <v>14297</v>
      </c>
      <c r="N114" s="97"/>
      <c r="O114" s="166"/>
      <c r="P114" s="83"/>
      <c r="Q114" s="83"/>
      <c r="R114" s="83"/>
      <c r="S114" s="83"/>
      <c r="T114" s="83"/>
      <c r="U114" s="83"/>
      <c r="V114" s="83" t="s">
        <v>77</v>
      </c>
      <c r="W114" s="83"/>
      <c r="X114" s="83" t="s">
        <v>77</v>
      </c>
      <c r="Y114" s="83"/>
      <c r="Z114" s="83"/>
      <c r="AA114" s="83"/>
      <c r="AB114" s="83"/>
      <c r="AC114" s="83"/>
      <c r="AD114" s="83"/>
      <c r="AE114" s="83"/>
      <c r="AF114" s="83"/>
      <c r="AG114" s="83"/>
      <c r="AH114" s="83"/>
      <c r="AI114" s="96"/>
      <c r="AJ114" s="83"/>
      <c r="AK114" s="96"/>
      <c r="AL114" s="96"/>
      <c r="AM114" s="96"/>
      <c r="AN114" s="96"/>
      <c r="AO114" s="83" t="s">
        <v>657</v>
      </c>
      <c r="AP114" s="83" t="s">
        <v>655</v>
      </c>
      <c r="AQ114" s="83" t="s">
        <v>716</v>
      </c>
      <c r="AR114" s="83" t="s">
        <v>659</v>
      </c>
      <c r="AS114" s="83" t="s">
        <v>717</v>
      </c>
      <c r="AT114" s="83" t="s">
        <v>748</v>
      </c>
      <c r="AU114" s="83" t="s">
        <v>749</v>
      </c>
      <c r="AV114" s="83" t="s">
        <v>750</v>
      </c>
      <c r="AW114" s="102" t="s">
        <v>116</v>
      </c>
      <c r="AX114" s="117"/>
      <c r="AY114" s="117"/>
      <c r="AZ114" s="117"/>
      <c r="BA114" s="117"/>
      <c r="BB114" s="117"/>
      <c r="BC114" s="118"/>
    </row>
    <row r="115" spans="1:55" s="46" customFormat="1" ht="89.25">
      <c r="A115" s="260">
        <v>107</v>
      </c>
      <c r="B115" s="41"/>
      <c r="C115" s="83"/>
      <c r="D115" s="83" t="s">
        <v>751</v>
      </c>
      <c r="E115" s="83" t="s">
        <v>733</v>
      </c>
      <c r="F115" s="83"/>
      <c r="G115" s="83" t="s">
        <v>665</v>
      </c>
      <c r="H115" s="83" t="s">
        <v>665</v>
      </c>
      <c r="I115" s="83" t="s">
        <v>665</v>
      </c>
      <c r="J115" s="83"/>
      <c r="K115" s="83"/>
      <c r="L115" s="83" t="s">
        <v>733</v>
      </c>
      <c r="M115" s="97">
        <v>20582</v>
      </c>
      <c r="N115" s="97"/>
      <c r="O115" s="166"/>
      <c r="P115" s="83"/>
      <c r="Q115" s="83"/>
      <c r="R115" s="83"/>
      <c r="S115" s="83"/>
      <c r="T115" s="83"/>
      <c r="U115" s="83"/>
      <c r="V115" s="83" t="s">
        <v>77</v>
      </c>
      <c r="W115" s="83"/>
      <c r="X115" s="83" t="s">
        <v>77</v>
      </c>
      <c r="Y115" s="83"/>
      <c r="Z115" s="83"/>
      <c r="AA115" s="83"/>
      <c r="AB115" s="83"/>
      <c r="AC115" s="83"/>
      <c r="AD115" s="83"/>
      <c r="AE115" s="83"/>
      <c r="AF115" s="83"/>
      <c r="AG115" s="83"/>
      <c r="AH115" s="83"/>
      <c r="AI115" s="96"/>
      <c r="AJ115" s="83"/>
      <c r="AK115" s="96"/>
      <c r="AL115" s="96"/>
      <c r="AM115" s="96"/>
      <c r="AN115" s="96"/>
      <c r="AO115" s="83" t="s">
        <v>657</v>
      </c>
      <c r="AP115" s="83" t="s">
        <v>655</v>
      </c>
      <c r="AQ115" s="83" t="s">
        <v>716</v>
      </c>
      <c r="AR115" s="83" t="s">
        <v>659</v>
      </c>
      <c r="AS115" s="83" t="s">
        <v>717</v>
      </c>
      <c r="AT115" s="83" t="s">
        <v>752</v>
      </c>
      <c r="AU115" s="83" t="s">
        <v>753</v>
      </c>
      <c r="AV115" s="83" t="s">
        <v>754</v>
      </c>
      <c r="AW115" s="102" t="s">
        <v>116</v>
      </c>
      <c r="AX115" s="117"/>
      <c r="AY115" s="117"/>
      <c r="AZ115" s="117"/>
      <c r="BA115" s="117"/>
      <c r="BB115" s="117"/>
      <c r="BC115" s="118"/>
    </row>
    <row r="116" spans="1:55" s="46" customFormat="1" ht="114.75">
      <c r="A116" s="260">
        <v>108</v>
      </c>
      <c r="B116" s="41"/>
      <c r="C116" s="83"/>
      <c r="D116" s="83" t="s">
        <v>755</v>
      </c>
      <c r="E116" s="83" t="s">
        <v>756</v>
      </c>
      <c r="F116" s="83"/>
      <c r="G116" s="83" t="s">
        <v>665</v>
      </c>
      <c r="H116" s="83" t="s">
        <v>665</v>
      </c>
      <c r="I116" s="83" t="s">
        <v>665</v>
      </c>
      <c r="J116" s="83"/>
      <c r="K116" s="83"/>
      <c r="L116" s="83" t="s">
        <v>756</v>
      </c>
      <c r="M116" s="97" t="s">
        <v>757</v>
      </c>
      <c r="N116" s="97"/>
      <c r="O116" s="166"/>
      <c r="P116" s="83"/>
      <c r="Q116" s="83"/>
      <c r="R116" s="83"/>
      <c r="S116" s="83"/>
      <c r="T116" s="83"/>
      <c r="U116" s="83"/>
      <c r="V116" s="83" t="s">
        <v>77</v>
      </c>
      <c r="W116" s="83"/>
      <c r="X116" s="83" t="s">
        <v>77</v>
      </c>
      <c r="Y116" s="83"/>
      <c r="Z116" s="83"/>
      <c r="AA116" s="83"/>
      <c r="AB116" s="83"/>
      <c r="AC116" s="83"/>
      <c r="AD116" s="83"/>
      <c r="AE116" s="83"/>
      <c r="AF116" s="83"/>
      <c r="AG116" s="83"/>
      <c r="AH116" s="83"/>
      <c r="AI116" s="96"/>
      <c r="AJ116" s="83"/>
      <c r="AK116" s="96"/>
      <c r="AL116" s="96"/>
      <c r="AM116" s="96"/>
      <c r="AN116" s="96"/>
      <c r="AO116" s="83" t="s">
        <v>657</v>
      </c>
      <c r="AP116" s="83" t="s">
        <v>655</v>
      </c>
      <c r="AQ116" s="83" t="s">
        <v>716</v>
      </c>
      <c r="AR116" s="83" t="s">
        <v>659</v>
      </c>
      <c r="AS116" s="83" t="s">
        <v>717</v>
      </c>
      <c r="AT116" s="83" t="s">
        <v>758</v>
      </c>
      <c r="AU116" s="83" t="s">
        <v>759</v>
      </c>
      <c r="AV116" s="83" t="s">
        <v>760</v>
      </c>
      <c r="AW116" s="102" t="s">
        <v>116</v>
      </c>
      <c r="AX116" s="117"/>
      <c r="AY116" s="117"/>
      <c r="AZ116" s="117"/>
      <c r="BA116" s="117"/>
      <c r="BB116" s="117"/>
      <c r="BC116" s="118"/>
    </row>
    <row r="117" spans="1:55" s="46" customFormat="1" ht="89.25">
      <c r="A117" s="255">
        <v>109</v>
      </c>
      <c r="B117" s="41"/>
      <c r="C117" s="83"/>
      <c r="D117" s="83" t="s">
        <v>761</v>
      </c>
      <c r="E117" s="83" t="s">
        <v>762</v>
      </c>
      <c r="F117" s="83"/>
      <c r="G117" s="83" t="s">
        <v>665</v>
      </c>
      <c r="H117" s="83" t="s">
        <v>665</v>
      </c>
      <c r="I117" s="83" t="s">
        <v>665</v>
      </c>
      <c r="J117" s="83"/>
      <c r="K117" s="83"/>
      <c r="L117" s="83" t="s">
        <v>762</v>
      </c>
      <c r="M117" s="97">
        <v>11519</v>
      </c>
      <c r="N117" s="97"/>
      <c r="O117" s="166"/>
      <c r="P117" s="83"/>
      <c r="Q117" s="83"/>
      <c r="R117" s="83"/>
      <c r="S117" s="83"/>
      <c r="T117" s="83"/>
      <c r="U117" s="83"/>
      <c r="V117" s="83" t="s">
        <v>77</v>
      </c>
      <c r="W117" s="83"/>
      <c r="X117" s="83" t="s">
        <v>77</v>
      </c>
      <c r="Y117" s="83"/>
      <c r="Z117" s="83"/>
      <c r="AA117" s="83"/>
      <c r="AB117" s="83"/>
      <c r="AC117" s="83"/>
      <c r="AD117" s="83"/>
      <c r="AE117" s="83"/>
      <c r="AF117" s="83"/>
      <c r="AG117" s="83"/>
      <c r="AH117" s="83"/>
      <c r="AI117" s="96"/>
      <c r="AJ117" s="83"/>
      <c r="AK117" s="96"/>
      <c r="AL117" s="96"/>
      <c r="AM117" s="96"/>
      <c r="AN117" s="96"/>
      <c r="AO117" s="83" t="s">
        <v>657</v>
      </c>
      <c r="AP117" s="83" t="s">
        <v>655</v>
      </c>
      <c r="AQ117" s="83" t="s">
        <v>716</v>
      </c>
      <c r="AR117" s="83" t="s">
        <v>659</v>
      </c>
      <c r="AS117" s="83" t="s">
        <v>717</v>
      </c>
      <c r="AT117" s="83" t="s">
        <v>763</v>
      </c>
      <c r="AU117" s="83" t="s">
        <v>764</v>
      </c>
      <c r="AV117" s="83" t="s">
        <v>765</v>
      </c>
      <c r="AW117" s="102" t="s">
        <v>116</v>
      </c>
      <c r="AX117" s="117"/>
      <c r="AY117" s="117"/>
      <c r="AZ117" s="117"/>
      <c r="BA117" s="117"/>
      <c r="BB117" s="117"/>
      <c r="BC117" s="118"/>
    </row>
    <row r="118" spans="1:55" s="46" customFormat="1" ht="89.25">
      <c r="A118" s="260">
        <v>110</v>
      </c>
      <c r="B118" s="41"/>
      <c r="C118" s="83"/>
      <c r="D118" s="83" t="s">
        <v>766</v>
      </c>
      <c r="E118" s="83" t="s">
        <v>762</v>
      </c>
      <c r="F118" s="83"/>
      <c r="G118" s="83" t="s">
        <v>665</v>
      </c>
      <c r="H118" s="83" t="s">
        <v>665</v>
      </c>
      <c r="I118" s="83" t="s">
        <v>665</v>
      </c>
      <c r="J118" s="83"/>
      <c r="K118" s="83"/>
      <c r="L118" s="83" t="s">
        <v>762</v>
      </c>
      <c r="M118" s="97">
        <v>6482</v>
      </c>
      <c r="N118" s="97"/>
      <c r="O118" s="166"/>
      <c r="P118" s="83"/>
      <c r="Q118" s="83"/>
      <c r="R118" s="83"/>
      <c r="S118" s="83"/>
      <c r="T118" s="83"/>
      <c r="U118" s="83"/>
      <c r="V118" s="83" t="s">
        <v>77</v>
      </c>
      <c r="W118" s="83"/>
      <c r="X118" s="83" t="s">
        <v>77</v>
      </c>
      <c r="Y118" s="83"/>
      <c r="Z118" s="83"/>
      <c r="AA118" s="83"/>
      <c r="AB118" s="83"/>
      <c r="AC118" s="83"/>
      <c r="AD118" s="83"/>
      <c r="AE118" s="83"/>
      <c r="AF118" s="83"/>
      <c r="AG118" s="83"/>
      <c r="AH118" s="83"/>
      <c r="AI118" s="96"/>
      <c r="AJ118" s="83"/>
      <c r="AK118" s="96"/>
      <c r="AL118" s="96"/>
      <c r="AM118" s="96"/>
      <c r="AN118" s="96"/>
      <c r="AO118" s="83" t="s">
        <v>657</v>
      </c>
      <c r="AP118" s="83" t="s">
        <v>655</v>
      </c>
      <c r="AQ118" s="83" t="s">
        <v>716</v>
      </c>
      <c r="AR118" s="83" t="s">
        <v>659</v>
      </c>
      <c r="AS118" s="83" t="s">
        <v>717</v>
      </c>
      <c r="AT118" s="83" t="s">
        <v>767</v>
      </c>
      <c r="AU118" s="83" t="s">
        <v>768</v>
      </c>
      <c r="AV118" s="83" t="s">
        <v>769</v>
      </c>
      <c r="AW118" s="102" t="s">
        <v>116</v>
      </c>
      <c r="AX118" s="117"/>
      <c r="AY118" s="117"/>
      <c r="AZ118" s="117"/>
      <c r="BA118" s="117"/>
      <c r="BB118" s="117"/>
      <c r="BC118" s="118"/>
    </row>
    <row r="119" spans="1:55" s="46" customFormat="1" ht="89.25">
      <c r="A119" s="260">
        <v>111</v>
      </c>
      <c r="B119" s="41"/>
      <c r="C119" s="83"/>
      <c r="D119" s="83" t="s">
        <v>770</v>
      </c>
      <c r="E119" s="83" t="s">
        <v>762</v>
      </c>
      <c r="F119" s="83"/>
      <c r="G119" s="83" t="s">
        <v>665</v>
      </c>
      <c r="H119" s="83" t="s">
        <v>665</v>
      </c>
      <c r="I119" s="83" t="s">
        <v>665</v>
      </c>
      <c r="J119" s="83"/>
      <c r="K119" s="83"/>
      <c r="L119" s="83" t="s">
        <v>762</v>
      </c>
      <c r="M119" s="97">
        <v>100301</v>
      </c>
      <c r="N119" s="97"/>
      <c r="O119" s="166"/>
      <c r="P119" s="83"/>
      <c r="Q119" s="83"/>
      <c r="R119" s="83"/>
      <c r="S119" s="83"/>
      <c r="T119" s="83"/>
      <c r="U119" s="83"/>
      <c r="V119" s="83" t="s">
        <v>77</v>
      </c>
      <c r="W119" s="83"/>
      <c r="X119" s="83" t="s">
        <v>77</v>
      </c>
      <c r="Y119" s="83"/>
      <c r="Z119" s="83"/>
      <c r="AA119" s="83"/>
      <c r="AB119" s="83"/>
      <c r="AC119" s="83"/>
      <c r="AD119" s="83"/>
      <c r="AE119" s="83"/>
      <c r="AF119" s="83"/>
      <c r="AG119" s="83"/>
      <c r="AH119" s="83"/>
      <c r="AI119" s="96"/>
      <c r="AJ119" s="83"/>
      <c r="AK119" s="96"/>
      <c r="AL119" s="96"/>
      <c r="AM119" s="96"/>
      <c r="AN119" s="96"/>
      <c r="AO119" s="83" t="s">
        <v>657</v>
      </c>
      <c r="AP119" s="83" t="s">
        <v>655</v>
      </c>
      <c r="AQ119" s="83" t="s">
        <v>716</v>
      </c>
      <c r="AR119" s="83" t="s">
        <v>659</v>
      </c>
      <c r="AS119" s="83" t="s">
        <v>717</v>
      </c>
      <c r="AT119" s="83" t="s">
        <v>771</v>
      </c>
      <c r="AU119" s="83" t="s">
        <v>772</v>
      </c>
      <c r="AV119" s="83" t="s">
        <v>773</v>
      </c>
      <c r="AW119" s="102" t="s">
        <v>116</v>
      </c>
      <c r="AX119" s="117"/>
      <c r="AY119" s="117"/>
      <c r="AZ119" s="117"/>
      <c r="BA119" s="117"/>
      <c r="BB119" s="117"/>
      <c r="BC119" s="118"/>
    </row>
    <row r="120" spans="1:55" s="46" customFormat="1" ht="89.25">
      <c r="A120" s="260">
        <v>112</v>
      </c>
      <c r="B120" s="41"/>
      <c r="C120" s="83"/>
      <c r="D120" s="83" t="s">
        <v>774</v>
      </c>
      <c r="E120" s="83" t="s">
        <v>762</v>
      </c>
      <c r="F120" s="83"/>
      <c r="G120" s="83" t="s">
        <v>665</v>
      </c>
      <c r="H120" s="83" t="s">
        <v>665</v>
      </c>
      <c r="I120" s="83" t="s">
        <v>665</v>
      </c>
      <c r="J120" s="83"/>
      <c r="K120" s="83"/>
      <c r="L120" s="83" t="s">
        <v>762</v>
      </c>
      <c r="M120" s="97">
        <v>70634</v>
      </c>
      <c r="N120" s="97"/>
      <c r="O120" s="166"/>
      <c r="P120" s="83"/>
      <c r="Q120" s="83"/>
      <c r="R120" s="83"/>
      <c r="S120" s="83"/>
      <c r="T120" s="83"/>
      <c r="U120" s="83"/>
      <c r="V120" s="83" t="s">
        <v>77</v>
      </c>
      <c r="W120" s="83"/>
      <c r="X120" s="83" t="s">
        <v>77</v>
      </c>
      <c r="Y120" s="83"/>
      <c r="Z120" s="83"/>
      <c r="AA120" s="83"/>
      <c r="AB120" s="83"/>
      <c r="AC120" s="83"/>
      <c r="AD120" s="83"/>
      <c r="AE120" s="83"/>
      <c r="AF120" s="83"/>
      <c r="AG120" s="83"/>
      <c r="AH120" s="83"/>
      <c r="AI120" s="96"/>
      <c r="AJ120" s="83"/>
      <c r="AK120" s="96"/>
      <c r="AL120" s="96"/>
      <c r="AM120" s="96"/>
      <c r="AN120" s="96"/>
      <c r="AO120" s="83" t="s">
        <v>657</v>
      </c>
      <c r="AP120" s="83" t="s">
        <v>655</v>
      </c>
      <c r="AQ120" s="83" t="s">
        <v>716</v>
      </c>
      <c r="AR120" s="83" t="s">
        <v>659</v>
      </c>
      <c r="AS120" s="83" t="s">
        <v>717</v>
      </c>
      <c r="AT120" s="83" t="s">
        <v>775</v>
      </c>
      <c r="AU120" s="83" t="s">
        <v>776</v>
      </c>
      <c r="AV120" s="83" t="s">
        <v>777</v>
      </c>
      <c r="AW120" s="102" t="s">
        <v>116</v>
      </c>
      <c r="AX120" s="117"/>
      <c r="AY120" s="117"/>
      <c r="AZ120" s="117"/>
      <c r="BA120" s="117"/>
      <c r="BB120" s="117"/>
      <c r="BC120" s="118"/>
    </row>
    <row r="121" spans="1:55" s="46" customFormat="1" ht="89.25">
      <c r="A121" s="260">
        <v>113</v>
      </c>
      <c r="B121" s="41"/>
      <c r="C121" s="83"/>
      <c r="D121" s="83" t="s">
        <v>778</v>
      </c>
      <c r="E121" s="83" t="s">
        <v>762</v>
      </c>
      <c r="F121" s="83"/>
      <c r="G121" s="83" t="s">
        <v>665</v>
      </c>
      <c r="H121" s="83" t="s">
        <v>665</v>
      </c>
      <c r="I121" s="83" t="s">
        <v>665</v>
      </c>
      <c r="J121" s="83"/>
      <c r="K121" s="83"/>
      <c r="L121" s="83" t="s">
        <v>762</v>
      </c>
      <c r="M121" s="97">
        <v>102434</v>
      </c>
      <c r="N121" s="97"/>
      <c r="O121" s="166"/>
      <c r="P121" s="83"/>
      <c r="Q121" s="83"/>
      <c r="R121" s="83"/>
      <c r="S121" s="83"/>
      <c r="T121" s="83"/>
      <c r="U121" s="83"/>
      <c r="V121" s="83" t="s">
        <v>77</v>
      </c>
      <c r="W121" s="83"/>
      <c r="X121" s="83" t="s">
        <v>77</v>
      </c>
      <c r="Y121" s="83"/>
      <c r="Z121" s="83"/>
      <c r="AA121" s="83"/>
      <c r="AB121" s="83"/>
      <c r="AC121" s="83"/>
      <c r="AD121" s="83"/>
      <c r="AE121" s="83"/>
      <c r="AF121" s="83"/>
      <c r="AG121" s="83"/>
      <c r="AH121" s="83"/>
      <c r="AI121" s="96"/>
      <c r="AJ121" s="83"/>
      <c r="AK121" s="96"/>
      <c r="AL121" s="96"/>
      <c r="AM121" s="96"/>
      <c r="AN121" s="96"/>
      <c r="AO121" s="83" t="s">
        <v>657</v>
      </c>
      <c r="AP121" s="83" t="s">
        <v>655</v>
      </c>
      <c r="AQ121" s="83" t="s">
        <v>716</v>
      </c>
      <c r="AR121" s="83" t="s">
        <v>659</v>
      </c>
      <c r="AS121" s="83" t="s">
        <v>717</v>
      </c>
      <c r="AT121" s="83" t="s">
        <v>779</v>
      </c>
      <c r="AU121" s="83" t="s">
        <v>780</v>
      </c>
      <c r="AV121" s="83" t="s">
        <v>781</v>
      </c>
      <c r="AW121" s="102" t="s">
        <v>116</v>
      </c>
      <c r="AX121" s="117"/>
      <c r="AY121" s="117"/>
      <c r="AZ121" s="117"/>
      <c r="BA121" s="117"/>
      <c r="BB121" s="117"/>
      <c r="BC121" s="118"/>
    </row>
    <row r="122" spans="1:55" s="46" customFormat="1" ht="89.25">
      <c r="A122" s="260">
        <v>114</v>
      </c>
      <c r="B122" s="41"/>
      <c r="C122" s="83"/>
      <c r="D122" s="83" t="s">
        <v>782</v>
      </c>
      <c r="E122" s="83" t="s">
        <v>762</v>
      </c>
      <c r="F122" s="83"/>
      <c r="G122" s="83" t="s">
        <v>665</v>
      </c>
      <c r="H122" s="83" t="s">
        <v>665</v>
      </c>
      <c r="I122" s="83" t="s">
        <v>665</v>
      </c>
      <c r="J122" s="83"/>
      <c r="K122" s="83"/>
      <c r="L122" s="83" t="s">
        <v>762</v>
      </c>
      <c r="M122" s="97">
        <v>810</v>
      </c>
      <c r="N122" s="97"/>
      <c r="O122" s="166"/>
      <c r="P122" s="83"/>
      <c r="Q122" s="83"/>
      <c r="R122" s="83"/>
      <c r="S122" s="83"/>
      <c r="T122" s="83"/>
      <c r="U122" s="83"/>
      <c r="V122" s="83" t="s">
        <v>77</v>
      </c>
      <c r="W122" s="83"/>
      <c r="X122" s="83" t="s">
        <v>77</v>
      </c>
      <c r="Y122" s="83"/>
      <c r="Z122" s="83"/>
      <c r="AA122" s="83"/>
      <c r="AB122" s="83"/>
      <c r="AC122" s="83"/>
      <c r="AD122" s="83"/>
      <c r="AE122" s="83"/>
      <c r="AF122" s="83"/>
      <c r="AG122" s="83"/>
      <c r="AH122" s="83"/>
      <c r="AI122" s="96"/>
      <c r="AJ122" s="83"/>
      <c r="AK122" s="96"/>
      <c r="AL122" s="96"/>
      <c r="AM122" s="96"/>
      <c r="AN122" s="96"/>
      <c r="AO122" s="83" t="s">
        <v>657</v>
      </c>
      <c r="AP122" s="83" t="s">
        <v>655</v>
      </c>
      <c r="AQ122" s="83" t="s">
        <v>716</v>
      </c>
      <c r="AR122" s="83" t="s">
        <v>659</v>
      </c>
      <c r="AS122" s="83" t="s">
        <v>717</v>
      </c>
      <c r="AT122" s="83" t="s">
        <v>783</v>
      </c>
      <c r="AU122" s="83" t="s">
        <v>784</v>
      </c>
      <c r="AV122" s="83" t="s">
        <v>785</v>
      </c>
      <c r="AW122" s="102" t="s">
        <v>116</v>
      </c>
      <c r="AX122" s="117"/>
      <c r="AY122" s="117"/>
      <c r="AZ122" s="117"/>
      <c r="BA122" s="117"/>
      <c r="BB122" s="117"/>
      <c r="BC122" s="118"/>
    </row>
    <row r="123" spans="1:55" s="46" customFormat="1" ht="89.25">
      <c r="A123" s="260">
        <v>115</v>
      </c>
      <c r="B123" s="41"/>
      <c r="C123" s="83"/>
      <c r="D123" s="83" t="s">
        <v>786</v>
      </c>
      <c r="E123" s="83" t="s">
        <v>762</v>
      </c>
      <c r="F123" s="83"/>
      <c r="G123" s="83" t="s">
        <v>665</v>
      </c>
      <c r="H123" s="83" t="s">
        <v>665</v>
      </c>
      <c r="I123" s="83" t="s">
        <v>665</v>
      </c>
      <c r="J123" s="83"/>
      <c r="K123" s="83"/>
      <c r="L123" s="83" t="s">
        <v>762</v>
      </c>
      <c r="M123" s="97">
        <v>619</v>
      </c>
      <c r="N123" s="97"/>
      <c r="O123" s="166"/>
      <c r="P123" s="83"/>
      <c r="Q123" s="83"/>
      <c r="R123" s="83"/>
      <c r="S123" s="83"/>
      <c r="T123" s="83"/>
      <c r="U123" s="83"/>
      <c r="V123" s="83" t="s">
        <v>77</v>
      </c>
      <c r="W123" s="83"/>
      <c r="X123" s="83" t="s">
        <v>77</v>
      </c>
      <c r="Y123" s="83"/>
      <c r="Z123" s="83"/>
      <c r="AA123" s="83"/>
      <c r="AB123" s="83"/>
      <c r="AC123" s="83"/>
      <c r="AD123" s="83"/>
      <c r="AE123" s="83"/>
      <c r="AF123" s="83"/>
      <c r="AG123" s="83"/>
      <c r="AH123" s="83"/>
      <c r="AI123" s="96"/>
      <c r="AJ123" s="83"/>
      <c r="AK123" s="96"/>
      <c r="AL123" s="96"/>
      <c r="AM123" s="96"/>
      <c r="AN123" s="96"/>
      <c r="AO123" s="83" t="s">
        <v>657</v>
      </c>
      <c r="AP123" s="83" t="s">
        <v>655</v>
      </c>
      <c r="AQ123" s="83" t="s">
        <v>716</v>
      </c>
      <c r="AR123" s="83" t="s">
        <v>659</v>
      </c>
      <c r="AS123" s="83" t="s">
        <v>717</v>
      </c>
      <c r="AT123" s="83" t="s">
        <v>787</v>
      </c>
      <c r="AU123" s="83" t="s">
        <v>788</v>
      </c>
      <c r="AV123" s="83" t="s">
        <v>789</v>
      </c>
      <c r="AW123" s="102" t="s">
        <v>116</v>
      </c>
      <c r="AX123" s="117"/>
      <c r="AY123" s="117"/>
      <c r="AZ123" s="117"/>
      <c r="BA123" s="117"/>
      <c r="BB123" s="117"/>
      <c r="BC123" s="118"/>
    </row>
    <row r="124" spans="1:55" s="46" customFormat="1" ht="102">
      <c r="A124" s="260">
        <v>116</v>
      </c>
      <c r="B124" s="41"/>
      <c r="C124" s="79" t="s">
        <v>790</v>
      </c>
      <c r="D124" s="79" t="s">
        <v>791</v>
      </c>
      <c r="E124" s="83"/>
      <c r="F124" s="83"/>
      <c r="G124" s="83" t="s">
        <v>792</v>
      </c>
      <c r="H124" s="83"/>
      <c r="I124" s="83"/>
      <c r="J124" s="83"/>
      <c r="K124" s="83"/>
      <c r="L124" s="83" t="s">
        <v>792</v>
      </c>
      <c r="M124" s="79" t="s">
        <v>793</v>
      </c>
      <c r="N124" s="83" t="s">
        <v>794</v>
      </c>
      <c r="O124" s="150"/>
      <c r="P124" s="83"/>
      <c r="Q124" s="83" t="s">
        <v>795</v>
      </c>
      <c r="R124" s="83"/>
      <c r="S124" s="83"/>
      <c r="T124" s="83"/>
      <c r="U124" s="83"/>
      <c r="V124" s="83"/>
      <c r="W124" s="83"/>
      <c r="X124" s="83"/>
      <c r="Y124" s="83"/>
      <c r="Z124" s="83"/>
      <c r="AA124" s="83"/>
      <c r="AB124" s="79"/>
      <c r="AC124" s="83"/>
      <c r="AD124" s="79"/>
      <c r="AE124" s="79"/>
      <c r="AF124" s="79" t="s">
        <v>796</v>
      </c>
      <c r="AG124" s="83"/>
      <c r="AH124" s="83"/>
      <c r="AI124" s="96"/>
      <c r="AJ124" s="83"/>
      <c r="AK124" s="96"/>
      <c r="AL124" s="96"/>
      <c r="AM124" s="96"/>
      <c r="AN124" s="96"/>
      <c r="AO124" s="83"/>
      <c r="AP124" s="83"/>
      <c r="AQ124" s="83"/>
      <c r="AR124" s="83"/>
      <c r="AS124" s="83"/>
      <c r="AT124" s="83"/>
      <c r="AU124" s="83"/>
      <c r="AV124" s="83"/>
      <c r="AW124" s="102" t="s">
        <v>80</v>
      </c>
      <c r="AX124" s="117" t="s">
        <v>116</v>
      </c>
      <c r="AY124" s="117"/>
      <c r="AZ124" s="117"/>
      <c r="BA124" s="117"/>
      <c r="BB124" s="117"/>
      <c r="BC124" s="118"/>
    </row>
    <row r="125" spans="1:55" s="46" customFormat="1" ht="63.75">
      <c r="A125" s="260">
        <v>117</v>
      </c>
      <c r="B125" s="41"/>
      <c r="C125" s="83" t="s">
        <v>732</v>
      </c>
      <c r="D125" s="83" t="s">
        <v>797</v>
      </c>
      <c r="E125" s="83"/>
      <c r="F125" s="83"/>
      <c r="G125" s="83" t="s">
        <v>798</v>
      </c>
      <c r="H125" s="83"/>
      <c r="I125" s="83"/>
      <c r="J125" s="83"/>
      <c r="K125" s="83"/>
      <c r="L125" s="83" t="s">
        <v>798</v>
      </c>
      <c r="M125" s="83" t="s">
        <v>732</v>
      </c>
      <c r="N125" s="83" t="s">
        <v>799</v>
      </c>
      <c r="O125" s="150"/>
      <c r="P125" s="83"/>
      <c r="Q125" s="83" t="s">
        <v>800</v>
      </c>
      <c r="R125" s="83"/>
      <c r="S125" s="83"/>
      <c r="T125" s="83"/>
      <c r="U125" s="83"/>
      <c r="V125" s="83"/>
      <c r="W125" s="83"/>
      <c r="X125" s="83"/>
      <c r="Y125" s="83"/>
      <c r="Z125" s="83"/>
      <c r="AA125" s="83"/>
      <c r="AB125" s="79"/>
      <c r="AC125" s="83"/>
      <c r="AD125" s="79"/>
      <c r="AE125" s="79" t="s">
        <v>801</v>
      </c>
      <c r="AF125" s="83"/>
      <c r="AG125" s="83"/>
      <c r="AH125" s="83"/>
      <c r="AI125" s="96"/>
      <c r="AJ125" s="83"/>
      <c r="AK125" s="96"/>
      <c r="AL125" s="96"/>
      <c r="AM125" s="96"/>
      <c r="AN125" s="96"/>
      <c r="AO125" s="83"/>
      <c r="AP125" s="83"/>
      <c r="AQ125" s="83"/>
      <c r="AR125" s="83"/>
      <c r="AS125" s="83"/>
      <c r="AT125" s="83"/>
      <c r="AU125" s="83"/>
      <c r="AV125" s="83"/>
      <c r="AW125" s="102" t="s">
        <v>80</v>
      </c>
      <c r="AX125" s="117" t="s">
        <v>116</v>
      </c>
      <c r="AY125" s="117"/>
      <c r="AZ125" s="117"/>
      <c r="BA125" s="117"/>
      <c r="BB125" s="117"/>
      <c r="BC125" s="118"/>
    </row>
    <row r="126" spans="1:55" s="46" customFormat="1" ht="63.75">
      <c r="A126" s="260">
        <v>118</v>
      </c>
      <c r="B126" s="41"/>
      <c r="C126" s="83" t="s">
        <v>802</v>
      </c>
      <c r="D126" s="83" t="s">
        <v>797</v>
      </c>
      <c r="E126" s="83"/>
      <c r="F126" s="83"/>
      <c r="G126" s="83" t="s">
        <v>803</v>
      </c>
      <c r="H126" s="83"/>
      <c r="I126" s="83"/>
      <c r="J126" s="83"/>
      <c r="K126" s="83"/>
      <c r="L126" s="83" t="s">
        <v>803</v>
      </c>
      <c r="M126" s="83" t="s">
        <v>802</v>
      </c>
      <c r="N126" s="83" t="s">
        <v>804</v>
      </c>
      <c r="O126" s="150"/>
      <c r="P126" s="83"/>
      <c r="Q126" s="83" t="s">
        <v>805</v>
      </c>
      <c r="R126" s="83"/>
      <c r="S126" s="83"/>
      <c r="T126" s="83"/>
      <c r="U126" s="83"/>
      <c r="V126" s="83"/>
      <c r="W126" s="83"/>
      <c r="X126" s="83"/>
      <c r="Y126" s="83"/>
      <c r="Z126" s="83"/>
      <c r="AA126" s="83"/>
      <c r="AB126" s="79"/>
      <c r="AC126" s="83"/>
      <c r="AD126" s="79"/>
      <c r="AE126" s="79" t="s">
        <v>806</v>
      </c>
      <c r="AF126" s="83"/>
      <c r="AG126" s="83"/>
      <c r="AH126" s="83"/>
      <c r="AI126" s="96"/>
      <c r="AJ126" s="83"/>
      <c r="AK126" s="96"/>
      <c r="AL126" s="96"/>
      <c r="AM126" s="96"/>
      <c r="AN126" s="96"/>
      <c r="AO126" s="83"/>
      <c r="AP126" s="83"/>
      <c r="AQ126" s="83"/>
      <c r="AR126" s="83"/>
      <c r="AS126" s="83"/>
      <c r="AT126" s="83"/>
      <c r="AU126" s="83"/>
      <c r="AV126" s="83"/>
      <c r="AW126" s="102" t="s">
        <v>80</v>
      </c>
      <c r="AX126" s="117" t="s">
        <v>116</v>
      </c>
      <c r="AY126" s="117"/>
      <c r="AZ126" s="117"/>
      <c r="BA126" s="117"/>
      <c r="BB126" s="117"/>
      <c r="BC126" s="118"/>
    </row>
    <row r="127" spans="1:55" s="46" customFormat="1" ht="12.75" customHeight="1">
      <c r="A127" s="260">
        <v>119</v>
      </c>
      <c r="B127" s="41"/>
      <c r="C127" s="83" t="s">
        <v>807</v>
      </c>
      <c r="D127" s="83" t="s">
        <v>808</v>
      </c>
      <c r="E127" s="83"/>
      <c r="F127" s="83"/>
      <c r="G127" s="83" t="s">
        <v>809</v>
      </c>
      <c r="H127" s="83"/>
      <c r="I127" s="83"/>
      <c r="J127" s="83"/>
      <c r="K127" s="83"/>
      <c r="L127" s="83" t="s">
        <v>809</v>
      </c>
      <c r="M127" s="83" t="s">
        <v>807</v>
      </c>
      <c r="N127" s="83" t="s">
        <v>810</v>
      </c>
      <c r="O127" s="150"/>
      <c r="P127" s="83"/>
      <c r="Q127" s="83" t="s">
        <v>811</v>
      </c>
      <c r="R127" s="83"/>
      <c r="S127" s="83"/>
      <c r="T127" s="83"/>
      <c r="U127" s="83"/>
      <c r="V127" s="83"/>
      <c r="W127" s="83"/>
      <c r="X127" s="83"/>
      <c r="Y127" s="83"/>
      <c r="Z127" s="83"/>
      <c r="AA127" s="83"/>
      <c r="AB127" s="79"/>
      <c r="AC127" s="83"/>
      <c r="AD127" s="79"/>
      <c r="AE127" s="94"/>
      <c r="AF127" s="83"/>
      <c r="AG127" s="83"/>
      <c r="AH127" s="79" t="s">
        <v>61</v>
      </c>
      <c r="AI127" s="96"/>
      <c r="AJ127" s="83"/>
      <c r="AK127" s="96"/>
      <c r="AL127" s="96"/>
      <c r="AM127" s="96"/>
      <c r="AN127" s="96"/>
      <c r="AO127" s="83"/>
      <c r="AP127" s="83"/>
      <c r="AQ127" s="83"/>
      <c r="AR127" s="83"/>
      <c r="AS127" s="83"/>
      <c r="AT127" s="83"/>
      <c r="AU127" s="83"/>
      <c r="AV127" s="83"/>
      <c r="AW127" s="102" t="s">
        <v>80</v>
      </c>
      <c r="AX127" s="117" t="s">
        <v>116</v>
      </c>
      <c r="AY127" s="117"/>
      <c r="AZ127" s="117"/>
      <c r="BA127" s="117"/>
      <c r="BB127" s="117"/>
      <c r="BC127" s="118"/>
    </row>
    <row r="128" spans="1:55" s="208" customFormat="1" ht="38.25">
      <c r="A128" s="254">
        <v>120</v>
      </c>
      <c r="B128" s="207">
        <v>26</v>
      </c>
      <c r="C128" s="173" t="str">
        <f>VLOOKUP($B$128,'Catalytic Projects'!$A$9:$BS$34,COLUMN(C1),FALSE)</f>
        <v>Athlone</v>
      </c>
      <c r="D128" s="173" t="str">
        <f>VLOOKUP($B$128,'Catalytic Projects'!$A$9:$BS$34,COLUMN(D1),FALSE)</f>
        <v>Historical</v>
      </c>
      <c r="E128" s="173">
        <f>VLOOKUP($B$128,'Catalytic Projects'!$A$9:$BS$34,COLUMN(E1),FALSE)</f>
        <v>0</v>
      </c>
      <c r="F128" s="173">
        <f>VLOOKUP($B$128,'Catalytic Projects'!$A$9:$BS$34,COLUMN(F1),FALSE)</f>
        <v>0</v>
      </c>
      <c r="G128" s="173" t="str">
        <f>VLOOKUP($B$128,'Catalytic Projects'!$A$9:$BS$34,COLUMN(G1),FALSE)</f>
        <v> - Residential</v>
      </c>
      <c r="H128" s="173">
        <f>VLOOKUP($B$128,'Catalytic Projects'!$A$9:$BS$34,COLUMN(H1),FALSE)</f>
        <v>0</v>
      </c>
      <c r="I128" s="173">
        <f>VLOOKUP($B$128,'Catalytic Projects'!$A$9:$BS$34,COLUMN(I1),FALSE)</f>
        <v>0</v>
      </c>
      <c r="J128" s="173">
        <f>VLOOKUP($B$128,'Catalytic Projects'!$A$9:$BS$34,COLUMN(J1),FALSE)</f>
        <v>0</v>
      </c>
      <c r="K128" s="173">
        <f>VLOOKUP($B$128,'Catalytic Projects'!$A$9:$BS$34,COLUMN(K1),FALSE)</f>
        <v>0</v>
      </c>
      <c r="L128" s="173" t="str">
        <f>VLOOKUP($B$128,'Catalytic Projects'!$A$9:$BS$34,COLUMN(L1),FALSE)</f>
        <v> - Residential</v>
      </c>
      <c r="M128" s="173" t="str">
        <f>VLOOKUP($B$128,'Catalytic Projects'!$A$9:$BS$34,COLUMN(M1),FALSE)</f>
        <v>Athlone</v>
      </c>
      <c r="N128" s="173" t="str">
        <f>VLOOKUP($B$128,'Catalytic Projects'!$A$9:$BS$34,COLUMN(N1),FALSE)</f>
        <v>48 2-storey walk-ups</v>
      </c>
      <c r="O128" s="173">
        <f>VLOOKUP($B$128,'Catalytic Projects'!$A$9:$BS$34,COLUMN(O1),FALSE)</f>
        <v>14800</v>
      </c>
      <c r="P128" s="173">
        <f>VLOOKUP($B$128,'Catalytic Projects'!$A$9:$BS$34,COLUMN(P1),FALSE)</f>
        <v>250</v>
      </c>
      <c r="Q128" s="173" t="str">
        <f>VLOOKUP($B$128,'Catalytic Projects'!$A$9:$BS$34,COLUMN(Q1),FALSE)</f>
        <v>2016/17 - 2017/18: R25 m</v>
      </c>
      <c r="R128" s="173">
        <f>VLOOKUP($B$128,'Catalytic Projects'!$A$9:$BS$34,COLUMN(R1),FALSE)</f>
        <v>0</v>
      </c>
      <c r="S128" s="173">
        <f>VLOOKUP($B$128,'Catalytic Projects'!$A$9:$BS$34,COLUMN(S1),FALSE)</f>
        <v>0</v>
      </c>
      <c r="T128" s="173">
        <f>VLOOKUP($B$128,'Catalytic Projects'!$A$9:$BS$34,COLUMN(T1),FALSE)</f>
        <v>0</v>
      </c>
      <c r="U128" s="173">
        <f>VLOOKUP($B$128,'Catalytic Projects'!$A$9:$BS$34,COLUMN(U1),FALSE)</f>
        <v>0</v>
      </c>
      <c r="V128" s="173" t="str">
        <f>VLOOKUP($B$128,'Catalytic Projects'!$A$9:$BS$34,COLUMN(V1),FALSE)</f>
        <v>Yes</v>
      </c>
      <c r="W128" s="173" t="str">
        <f>VLOOKUP($B$128,'Catalytic Projects'!$A$9:$BS$34,COLUMN(W1),FALSE)</f>
        <v>N</v>
      </c>
      <c r="X128" s="173" t="str">
        <f>VLOOKUP($B$128,'Catalytic Projects'!$A$9:$BS$34,COLUMN(X1),FALSE)</f>
        <v>N</v>
      </c>
      <c r="Y128" s="173" t="str">
        <f>VLOOKUP($B$128,'Catalytic Projects'!$A$9:$BS$34,COLUMN(Y1),FALSE)</f>
        <v>N</v>
      </c>
      <c r="Z128" s="173" t="str">
        <f>VLOOKUP($B$128,'Catalytic Projects'!$A$9:$BS$34,COLUMN(Z1),FALSE)</f>
        <v>N</v>
      </c>
      <c r="AA128" s="173" t="str">
        <f>VLOOKUP($B$128,'Catalytic Projects'!$A$9:$BS$34,COLUMN(AA1),FALSE)</f>
        <v>N</v>
      </c>
      <c r="AB128" s="173" t="str">
        <f>VLOOKUP($B$128,'Catalytic Projects'!$A$9:$BS$34,COLUMN(AB1),FALSE)</f>
        <v>N</v>
      </c>
      <c r="AC128" s="173" t="str">
        <f>VLOOKUP($B$128,'Catalytic Projects'!$A$9:$BS$34,COLUMN(AC1),FALSE)</f>
        <v>N</v>
      </c>
      <c r="AD128" s="173" t="str">
        <f>VLOOKUP($B$128,'Catalytic Projects'!$A$9:$BS$34,COLUMN(AD1),FALSE)</f>
        <v>Sale/Feasibility</v>
      </c>
      <c r="AE128" s="173" t="str">
        <f>VLOOKUP($B$128,'Catalytic Projects'!$A$9:$BS$34,COLUMN(AE1),FALSE)</f>
        <v>N</v>
      </c>
      <c r="AF128" s="173" t="str">
        <f>VLOOKUP($B$128,'Catalytic Projects'!$A$9:$BS$34,COLUMN(AF1),FALSE)</f>
        <v>N</v>
      </c>
      <c r="AG128" s="173" t="str">
        <f>VLOOKUP($B$128,'Catalytic Projects'!$A$9:$BS$34,COLUMN(AG1),FALSE)</f>
        <v>N</v>
      </c>
      <c r="AH128" s="173" t="str">
        <f>VLOOKUP($B$128,'Catalytic Projects'!$A$9:$BS$34,COLUMN(AH1),FALSE)</f>
        <v>N</v>
      </c>
      <c r="AI128" s="173">
        <f>VLOOKUP($B$128,'Catalytic Projects'!$A$9:$BS$34,COLUMN(AI1),FALSE)</f>
        <v>1</v>
      </c>
      <c r="AJ128" s="173">
        <f>VLOOKUP($B$128,'Catalytic Projects'!$A$9:$BS$34,COLUMN(AJ1),FALSE)</f>
        <v>0</v>
      </c>
      <c r="AK128" s="173">
        <f>VLOOKUP($B$128,'Catalytic Projects'!$A$9:$BS$34,COLUMN(AK1),FALSE)</f>
        <v>0</v>
      </c>
      <c r="AL128" s="173">
        <f>VLOOKUP($B$128,'Catalytic Projects'!$A$9:$BS$34,COLUMN(AL1),FALSE)</f>
        <v>0</v>
      </c>
      <c r="AM128" s="173">
        <f>VLOOKUP($B$128,'Catalytic Projects'!$A$9:$BS$34,COLUMN(AM1),FALSE)</f>
        <v>0</v>
      </c>
      <c r="AN128" s="173">
        <f>VLOOKUP($B$128,'Catalytic Projects'!$A$9:$BS$34,COLUMN(AN1),FALSE)</f>
        <v>0</v>
      </c>
      <c r="AO128" s="173">
        <f>VLOOKUP($B$128,'Catalytic Projects'!$A$9:$BS$34,COLUMN(AO1),FALSE)</f>
        <v>0</v>
      </c>
      <c r="AP128" s="173">
        <f>VLOOKUP($B$128,'Catalytic Projects'!$A$9:$BS$34,COLUMN(AP1),FALSE)</f>
        <v>0</v>
      </c>
      <c r="AQ128" s="173">
        <f>VLOOKUP($B$128,'Catalytic Projects'!$A$9:$BS$34,COLUMN(AQ1),FALSE)</f>
        <v>0</v>
      </c>
      <c r="AR128" s="173">
        <f>VLOOKUP($B$128,'Catalytic Projects'!$A$9:$BS$34,COLUMN(AR1),FALSE)</f>
        <v>0</v>
      </c>
      <c r="AS128" s="173">
        <f>VLOOKUP($B$128,'Catalytic Projects'!$A$9:$BS$34,COLUMN(AS1),FALSE)</f>
        <v>0</v>
      </c>
      <c r="AT128" s="173">
        <f>VLOOKUP($B$128,'Catalytic Projects'!$A$9:$BS$34,COLUMN(AT1),FALSE)</f>
        <v>0</v>
      </c>
      <c r="AU128" s="173">
        <f>VLOOKUP($B$128,'Catalytic Projects'!$A$9:$BS$34,COLUMN(AU1),FALSE)</f>
        <v>0</v>
      </c>
      <c r="AV128" s="173" t="str">
        <f>VLOOKUP($B$128,'Catalytic Projects'!$A$9:$BS$34,COLUMN(AV1),FALSE)</f>
        <v>Yes</v>
      </c>
      <c r="AW128" s="173" t="str">
        <f>VLOOKUP($B$128,'Catalytic Projects'!$A$9:$BS$34,COLUMN(AW1),FALSE)</f>
        <v>To early to assess as not enough information available</v>
      </c>
      <c r="AX128" s="173">
        <f>VLOOKUP($B$128,'Catalytic Projects'!$A$9:$BS$34,COLUMN(AX1),FALSE)</f>
        <v>0</v>
      </c>
      <c r="AY128" s="173">
        <f>VLOOKUP($B$128,'Catalytic Projects'!$A$9:$BS$34,COLUMN(AY1),FALSE)</f>
        <v>0</v>
      </c>
      <c r="AZ128" s="173">
        <f>VLOOKUP($B$128,'Catalytic Projects'!$A$9:$BS$34,COLUMN(AZ1),FALSE)</f>
        <v>0</v>
      </c>
      <c r="BA128" s="173">
        <f>VLOOKUP($B$128,'Catalytic Projects'!$A$9:$BS$34,COLUMN(BA1),FALSE)</f>
        <v>0</v>
      </c>
      <c r="BB128" s="173">
        <f>VLOOKUP($B$128,'Catalytic Projects'!$A$9:$BS$34,COLUMN(BB1),FALSE)</f>
        <v>0</v>
      </c>
      <c r="BC128" s="173">
        <f>VLOOKUP($B$128,'Catalytic Projects'!$A$9:$BS$34,COLUMN(BC1),FALSE)</f>
        <v>0</v>
      </c>
    </row>
    <row r="129" spans="1:55" s="46" customFormat="1" ht="38.25">
      <c r="A129" s="260">
        <v>121</v>
      </c>
      <c r="B129" s="41"/>
      <c r="C129" s="83" t="s">
        <v>817</v>
      </c>
      <c r="D129" s="83" t="s">
        <v>797</v>
      </c>
      <c r="E129" s="83"/>
      <c r="F129" s="83"/>
      <c r="G129" s="83" t="s">
        <v>818</v>
      </c>
      <c r="H129" s="83"/>
      <c r="I129" s="83"/>
      <c r="J129" s="83"/>
      <c r="K129" s="83"/>
      <c r="L129" s="83" t="s">
        <v>818</v>
      </c>
      <c r="M129" s="83" t="s">
        <v>817</v>
      </c>
      <c r="N129" s="83" t="s">
        <v>819</v>
      </c>
      <c r="O129" s="150"/>
      <c r="P129" s="83"/>
      <c r="Q129" s="83" t="s">
        <v>820</v>
      </c>
      <c r="R129" s="83"/>
      <c r="S129" s="83"/>
      <c r="T129" s="83"/>
      <c r="U129" s="83"/>
      <c r="V129" s="83"/>
      <c r="W129" s="83"/>
      <c r="X129" s="83"/>
      <c r="Y129" s="83"/>
      <c r="Z129" s="83"/>
      <c r="AA129" s="83"/>
      <c r="AB129" s="79"/>
      <c r="AC129" s="83"/>
      <c r="AD129" s="79" t="s">
        <v>57</v>
      </c>
      <c r="AE129" s="79"/>
      <c r="AF129" s="83"/>
      <c r="AG129" s="83"/>
      <c r="AH129" s="83"/>
      <c r="AI129" s="96"/>
      <c r="AJ129" s="83"/>
      <c r="AK129" s="96"/>
      <c r="AL129" s="96"/>
      <c r="AM129" s="96"/>
      <c r="AN129" s="96"/>
      <c r="AO129" s="83"/>
      <c r="AP129" s="83"/>
      <c r="AQ129" s="83"/>
      <c r="AR129" s="83"/>
      <c r="AS129" s="83"/>
      <c r="AT129" s="83"/>
      <c r="AU129" s="83"/>
      <c r="AV129" s="83"/>
      <c r="AW129" s="41" t="s">
        <v>80</v>
      </c>
      <c r="AX129" s="117" t="s">
        <v>116</v>
      </c>
      <c r="AY129" s="117"/>
      <c r="AZ129" s="117"/>
      <c r="BA129" s="117"/>
      <c r="BB129" s="117"/>
      <c r="BC129" s="118"/>
    </row>
    <row r="130" spans="1:55" s="46" customFormat="1" ht="12.75" customHeight="1">
      <c r="A130" s="260">
        <v>122</v>
      </c>
      <c r="B130" s="41"/>
      <c r="C130" s="83" t="s">
        <v>821</v>
      </c>
      <c r="D130" s="83" t="s">
        <v>822</v>
      </c>
      <c r="E130" s="83"/>
      <c r="F130" s="83"/>
      <c r="G130" s="83" t="s">
        <v>823</v>
      </c>
      <c r="H130" s="83"/>
      <c r="I130" s="83"/>
      <c r="J130" s="83"/>
      <c r="K130" s="83"/>
      <c r="L130" s="83" t="s">
        <v>823</v>
      </c>
      <c r="M130" s="83" t="s">
        <v>821</v>
      </c>
      <c r="N130" s="83" t="s">
        <v>824</v>
      </c>
      <c r="O130" s="150"/>
      <c r="P130" s="83"/>
      <c r="Q130" s="83" t="s">
        <v>824</v>
      </c>
      <c r="R130" s="83"/>
      <c r="S130" s="83"/>
      <c r="T130" s="83"/>
      <c r="U130" s="83"/>
      <c r="V130" s="83"/>
      <c r="W130" s="83"/>
      <c r="X130" s="83"/>
      <c r="Y130" s="83"/>
      <c r="Z130" s="83"/>
      <c r="AA130" s="83"/>
      <c r="AB130" s="79"/>
      <c r="AC130" s="83"/>
      <c r="AD130" s="79" t="s">
        <v>57</v>
      </c>
      <c r="AE130" s="94"/>
      <c r="AF130" s="83"/>
      <c r="AG130" s="83"/>
      <c r="AH130" s="83"/>
      <c r="AI130" s="96"/>
      <c r="AJ130" s="83"/>
      <c r="AK130" s="96"/>
      <c r="AL130" s="96"/>
      <c r="AM130" s="96"/>
      <c r="AN130" s="96"/>
      <c r="AO130" s="83"/>
      <c r="AP130" s="83"/>
      <c r="AQ130" s="83"/>
      <c r="AR130" s="83"/>
      <c r="AS130" s="83"/>
      <c r="AT130" s="83"/>
      <c r="AU130" s="83"/>
      <c r="AV130" s="83"/>
      <c r="AW130" s="41" t="s">
        <v>80</v>
      </c>
      <c r="AX130" s="119" t="s">
        <v>116</v>
      </c>
      <c r="AY130" s="120"/>
      <c r="AZ130" s="120"/>
      <c r="BA130" s="120"/>
      <c r="BB130" s="120"/>
      <c r="BC130" s="121"/>
    </row>
    <row r="131" spans="1:55" s="46" customFormat="1" ht="12.75" customHeight="1">
      <c r="A131" s="260">
        <v>123</v>
      </c>
      <c r="B131" s="41"/>
      <c r="C131" s="83" t="s">
        <v>825</v>
      </c>
      <c r="D131" s="83" t="s">
        <v>822</v>
      </c>
      <c r="E131" s="83"/>
      <c r="F131" s="83"/>
      <c r="G131" s="83" t="s">
        <v>100</v>
      </c>
      <c r="H131" s="83"/>
      <c r="I131" s="83"/>
      <c r="J131" s="83"/>
      <c r="K131" s="83"/>
      <c r="L131" s="95" t="s">
        <v>100</v>
      </c>
      <c r="M131" s="83" t="s">
        <v>825</v>
      </c>
      <c r="N131" s="83" t="s">
        <v>824</v>
      </c>
      <c r="O131" s="150"/>
      <c r="P131" s="83"/>
      <c r="Q131" s="83" t="s">
        <v>824</v>
      </c>
      <c r="R131" s="83"/>
      <c r="S131" s="83"/>
      <c r="T131" s="83"/>
      <c r="U131" s="83"/>
      <c r="V131" s="83"/>
      <c r="W131" s="83"/>
      <c r="X131" s="83"/>
      <c r="Y131" s="83"/>
      <c r="Z131" s="83"/>
      <c r="AA131" s="83"/>
      <c r="AB131" s="79" t="s">
        <v>826</v>
      </c>
      <c r="AC131" s="83"/>
      <c r="AD131" s="79"/>
      <c r="AE131" s="84"/>
      <c r="AF131" s="83"/>
      <c r="AG131" s="83"/>
      <c r="AH131" s="83"/>
      <c r="AI131" s="96"/>
      <c r="AJ131" s="83"/>
      <c r="AK131" s="96"/>
      <c r="AL131" s="96"/>
      <c r="AM131" s="96"/>
      <c r="AN131" s="96"/>
      <c r="AO131" s="83"/>
      <c r="AP131" s="83"/>
      <c r="AQ131" s="83"/>
      <c r="AR131" s="83"/>
      <c r="AS131" s="83"/>
      <c r="AT131" s="83"/>
      <c r="AU131" s="83"/>
      <c r="AV131" s="83"/>
      <c r="AW131" s="41" t="s">
        <v>80</v>
      </c>
      <c r="AX131" s="122" t="s">
        <v>116</v>
      </c>
      <c r="AY131" s="123"/>
      <c r="AZ131" s="123"/>
      <c r="BA131" s="123"/>
      <c r="BB131" s="123"/>
      <c r="BC131" s="124"/>
    </row>
    <row r="132" spans="1:55" s="46" customFormat="1" ht="12.75" customHeight="1">
      <c r="A132" s="260">
        <v>124</v>
      </c>
      <c r="B132" s="41"/>
      <c r="C132" s="83" t="s">
        <v>512</v>
      </c>
      <c r="D132" s="83" t="s">
        <v>822</v>
      </c>
      <c r="E132" s="83"/>
      <c r="F132" s="83"/>
      <c r="G132" s="83" t="s">
        <v>827</v>
      </c>
      <c r="H132" s="83"/>
      <c r="I132" s="83"/>
      <c r="J132" s="83"/>
      <c r="K132" s="83"/>
      <c r="L132" s="83" t="s">
        <v>827</v>
      </c>
      <c r="M132" s="83" t="s">
        <v>512</v>
      </c>
      <c r="N132" s="97" t="s">
        <v>824</v>
      </c>
      <c r="O132" s="166"/>
      <c r="P132" s="83"/>
      <c r="Q132" s="83" t="s">
        <v>824</v>
      </c>
      <c r="R132" s="83"/>
      <c r="S132" s="83"/>
      <c r="T132" s="83"/>
      <c r="U132" s="83"/>
      <c r="V132" s="83"/>
      <c r="W132" s="83"/>
      <c r="X132" s="83"/>
      <c r="Y132" s="83"/>
      <c r="Z132" s="83"/>
      <c r="AA132" s="83"/>
      <c r="AB132" s="79" t="s">
        <v>826</v>
      </c>
      <c r="AC132" s="83"/>
      <c r="AD132" s="83"/>
      <c r="AE132" s="83"/>
      <c r="AF132" s="83"/>
      <c r="AG132" s="83"/>
      <c r="AH132" s="83"/>
      <c r="AI132" s="96"/>
      <c r="AJ132" s="83"/>
      <c r="AK132" s="96"/>
      <c r="AL132" s="96"/>
      <c r="AM132" s="96"/>
      <c r="AN132" s="96"/>
      <c r="AO132" s="83"/>
      <c r="AP132" s="83"/>
      <c r="AQ132" s="83"/>
      <c r="AR132" s="83"/>
      <c r="AS132" s="83"/>
      <c r="AT132" s="83"/>
      <c r="AU132" s="83"/>
      <c r="AV132" s="83"/>
      <c r="AW132" s="41" t="s">
        <v>80</v>
      </c>
      <c r="AX132" s="117" t="s">
        <v>116</v>
      </c>
      <c r="AY132" s="117"/>
      <c r="AZ132" s="117"/>
      <c r="BA132" s="117"/>
      <c r="BB132" s="117"/>
      <c r="BC132" s="118"/>
    </row>
    <row r="133" spans="1:55" s="46" customFormat="1" ht="38.25">
      <c r="A133" s="260">
        <v>125</v>
      </c>
      <c r="B133" s="41"/>
      <c r="C133" s="83" t="s">
        <v>828</v>
      </c>
      <c r="D133" s="79" t="s">
        <v>791</v>
      </c>
      <c r="E133" s="83"/>
      <c r="F133" s="83"/>
      <c r="G133" s="83" t="s">
        <v>100</v>
      </c>
      <c r="H133" s="83"/>
      <c r="I133" s="83"/>
      <c r="J133" s="83"/>
      <c r="K133" s="83"/>
      <c r="L133" s="83" t="s">
        <v>100</v>
      </c>
      <c r="M133" s="83" t="s">
        <v>828</v>
      </c>
      <c r="N133" s="97" t="s">
        <v>824</v>
      </c>
      <c r="O133" s="166"/>
      <c r="P133" s="83"/>
      <c r="Q133" s="83" t="s">
        <v>824</v>
      </c>
      <c r="R133" s="83"/>
      <c r="S133" s="83"/>
      <c r="T133" s="83"/>
      <c r="U133" s="83"/>
      <c r="V133" s="83"/>
      <c r="W133" s="83"/>
      <c r="X133" s="83"/>
      <c r="Y133" s="83"/>
      <c r="Z133" s="83"/>
      <c r="AA133" s="83"/>
      <c r="AB133" s="79" t="s">
        <v>826</v>
      </c>
      <c r="AC133" s="83"/>
      <c r="AD133" s="83"/>
      <c r="AE133" s="83"/>
      <c r="AF133" s="83"/>
      <c r="AG133" s="83"/>
      <c r="AH133" s="83"/>
      <c r="AI133" s="96"/>
      <c r="AJ133" s="83"/>
      <c r="AK133" s="96"/>
      <c r="AL133" s="96"/>
      <c r="AM133" s="96"/>
      <c r="AN133" s="96"/>
      <c r="AO133" s="83"/>
      <c r="AP133" s="83"/>
      <c r="AQ133" s="83"/>
      <c r="AR133" s="83"/>
      <c r="AS133" s="83"/>
      <c r="AT133" s="83"/>
      <c r="AU133" s="83"/>
      <c r="AV133" s="83"/>
      <c r="AW133" s="102" t="s">
        <v>80</v>
      </c>
      <c r="AX133" s="117" t="s">
        <v>116</v>
      </c>
      <c r="AY133" s="117"/>
      <c r="AZ133" s="117"/>
      <c r="BA133" s="117"/>
      <c r="BB133" s="117"/>
      <c r="BC133" s="118"/>
    </row>
    <row r="134" spans="1:55" s="46" customFormat="1" ht="34.5" customHeight="1">
      <c r="A134" s="260">
        <v>126</v>
      </c>
      <c r="B134" s="169"/>
      <c r="C134" s="12" t="s">
        <v>829</v>
      </c>
      <c r="D134" s="12" t="s">
        <v>797</v>
      </c>
      <c r="E134" s="12"/>
      <c r="F134" s="12"/>
      <c r="G134" s="12" t="s">
        <v>830</v>
      </c>
      <c r="H134" s="12"/>
      <c r="I134" s="12"/>
      <c r="J134" s="12"/>
      <c r="K134" s="12"/>
      <c r="L134" s="12" t="s">
        <v>830</v>
      </c>
      <c r="M134" s="12" t="s">
        <v>829</v>
      </c>
      <c r="N134" s="170" t="s">
        <v>824</v>
      </c>
      <c r="O134" s="171"/>
      <c r="P134" s="12"/>
      <c r="Q134" s="12" t="s">
        <v>824</v>
      </c>
      <c r="R134" s="12"/>
      <c r="S134" s="12"/>
      <c r="T134" s="12"/>
      <c r="U134" s="12"/>
      <c r="V134" s="12"/>
      <c r="W134" s="12"/>
      <c r="X134" s="12"/>
      <c r="Y134" s="12"/>
      <c r="Z134" s="12"/>
      <c r="AA134" s="12"/>
      <c r="AB134" s="172" t="s">
        <v>831</v>
      </c>
      <c r="AC134" s="12"/>
      <c r="AD134" s="12"/>
      <c r="AE134" s="12"/>
      <c r="AF134" s="12"/>
      <c r="AG134" s="12"/>
      <c r="AH134" s="12"/>
      <c r="AI134" s="96"/>
      <c r="AJ134" s="12"/>
      <c r="AK134" s="96"/>
      <c r="AL134" s="96"/>
      <c r="AM134" s="96"/>
      <c r="AN134" s="96"/>
      <c r="AO134" s="83"/>
      <c r="AP134" s="83"/>
      <c r="AQ134" s="83"/>
      <c r="AR134" s="83"/>
      <c r="AS134" s="83"/>
      <c r="AT134" s="83"/>
      <c r="AU134" s="83"/>
      <c r="AV134" s="83"/>
      <c r="AW134" s="102" t="s">
        <v>80</v>
      </c>
      <c r="AX134" s="117" t="s">
        <v>116</v>
      </c>
      <c r="AY134" s="117"/>
      <c r="AZ134" s="117"/>
      <c r="BA134" s="117"/>
      <c r="BB134" s="117"/>
      <c r="BC134" s="118"/>
    </row>
    <row r="135" spans="1:55" s="208" customFormat="1" ht="89.25">
      <c r="A135" s="262">
        <v>127</v>
      </c>
      <c r="B135" s="207">
        <v>24</v>
      </c>
      <c r="C135" s="173">
        <f>VLOOKUP($B$135,'Catalytic Projects'!$A$9:$BS$34,COLUMN(C1),FALSE)</f>
        <v>0</v>
      </c>
      <c r="D135" s="173" t="str">
        <f>VLOOKUP($B$135,'Catalytic Projects'!$A$9:$BS$34,COLUMN(D1),FALSE)</f>
        <v>Parow Golf Course</v>
      </c>
      <c r="E135" s="173">
        <f>VLOOKUP($B$135,'Catalytic Projects'!$A$9:$BS$34,COLUMN(E1),FALSE)</f>
        <v>0</v>
      </c>
      <c r="F135" s="173">
        <f>VLOOKUP($B$135,'Catalytic Projects'!$A$9:$BS$34,COLUMN(F1),FALSE)</f>
        <v>0</v>
      </c>
      <c r="G135" s="173">
        <f>VLOOKUP($B$135,'Catalytic Projects'!$A$9:$BS$34,COLUMN(G1),FALSE)</f>
        <v>0</v>
      </c>
      <c r="H135" s="173">
        <f>VLOOKUP($B$135,'Catalytic Projects'!$A$9:$BS$34,COLUMN(H1),FALSE)</f>
        <v>0</v>
      </c>
      <c r="I135" s="173">
        <f>VLOOKUP($B$135,'Catalytic Projects'!$A$9:$BS$34,COLUMN(I1),FALSE)</f>
        <v>0</v>
      </c>
      <c r="J135" s="173">
        <f>VLOOKUP($B$135,'Catalytic Projects'!$A$9:$BS$34,COLUMN(J1),FALSE)</f>
        <v>0</v>
      </c>
      <c r="K135" s="173">
        <f>VLOOKUP($B$135,'Catalytic Projects'!$A$9:$BS$34,COLUMN(K1),FALSE)</f>
        <v>0</v>
      </c>
      <c r="L135" s="173">
        <f>VLOOKUP($B$135,'Catalytic Projects'!$A$9:$BS$34,COLUMN(L1),FALSE)</f>
        <v>0</v>
      </c>
      <c r="M135" s="173">
        <f>VLOOKUP($B$135,'Catalytic Projects'!$A$9:$BS$34,COLUMN(M1),FALSE)</f>
        <v>0</v>
      </c>
      <c r="N135" s="173" t="str">
        <f>VLOOKUP($B$135,'Catalytic Projects'!$A$9:$BS$34,COLUMN(N1),FALSE)</f>
        <v>This is an indicative calculation of possible yields on the site. However, no pre-feasibility studies have been conducted for the site, and thus the development footprint is not firm.</v>
      </c>
      <c r="O135" s="173">
        <f>VLOOKUP($B$135,'Catalytic Projects'!$A$9:$BS$34,COLUMN(O1),FALSE)</f>
        <v>64800</v>
      </c>
      <c r="P135" s="173">
        <f>VLOOKUP($B$135,'Catalytic Projects'!$A$9:$BS$34,COLUMN(P1),FALSE)</f>
        <v>2295</v>
      </c>
      <c r="Q135" s="173">
        <f>VLOOKUP($B$135,'Catalytic Projects'!$A$9:$BS$34,COLUMN(Q1),FALSE)</f>
        <v>0</v>
      </c>
      <c r="R135" s="173">
        <f>VLOOKUP($B$135,'Catalytic Projects'!$A$9:$BS$34,COLUMN(R1),FALSE)</f>
        <v>0</v>
      </c>
      <c r="S135" s="173">
        <f>VLOOKUP($B$135,'Catalytic Projects'!$A$9:$BS$34,COLUMN(S1),FALSE)</f>
        <v>0</v>
      </c>
      <c r="T135" s="173">
        <f>VLOOKUP($B$135,'Catalytic Projects'!$A$9:$BS$34,COLUMN(T1),FALSE)</f>
        <v>0</v>
      </c>
      <c r="U135" s="173">
        <f>VLOOKUP($B$135,'Catalytic Projects'!$A$9:$BS$34,COLUMN(U1),FALSE)</f>
        <v>0</v>
      </c>
      <c r="V135" s="173" t="str">
        <f>VLOOKUP($B$135,'Catalytic Projects'!$A$9:$BS$34,COLUMN(V1),FALSE)</f>
        <v>Yes</v>
      </c>
      <c r="W135" s="173" t="str">
        <f>VLOOKUP($B$135,'Catalytic Projects'!$A$9:$BS$34,COLUMN(W1),FALSE)</f>
        <v>N</v>
      </c>
      <c r="X135" s="173" t="str">
        <f>VLOOKUP($B$135,'Catalytic Projects'!$A$9:$BS$34,COLUMN(X1),FALSE)</f>
        <v>N</v>
      </c>
      <c r="Y135" s="173" t="str">
        <f>VLOOKUP($B$135,'Catalytic Projects'!$A$9:$BS$34,COLUMN(Y1),FALSE)</f>
        <v>N</v>
      </c>
      <c r="Z135" s="173" t="str">
        <f>VLOOKUP($B$135,'Catalytic Projects'!$A$9:$BS$34,COLUMN(Z1),FALSE)</f>
        <v>N</v>
      </c>
      <c r="AA135" s="173" t="str">
        <f>VLOOKUP($B$135,'Catalytic Projects'!$A$9:$BS$34,COLUMN(AA1),FALSE)</f>
        <v>N</v>
      </c>
      <c r="AB135" s="173" t="str">
        <f>VLOOKUP($B$135,'Catalytic Projects'!$A$9:$BS$34,COLUMN(AB1),FALSE)</f>
        <v>N</v>
      </c>
      <c r="AC135" s="173" t="str">
        <f>VLOOKUP($B$135,'Catalytic Projects'!$A$9:$BS$34,COLUMN(AC1),FALSE)</f>
        <v>N</v>
      </c>
      <c r="AD135" s="173" t="str">
        <f>VLOOKUP($B$135,'Catalytic Projects'!$A$9:$BS$34,COLUMN(AD1),FALSE)</f>
        <v>N</v>
      </c>
      <c r="AE135" s="173" t="str">
        <f>VLOOKUP($B$135,'Catalytic Projects'!$A$9:$BS$34,COLUMN(AE1),FALSE)</f>
        <v>N</v>
      </c>
      <c r="AF135" s="173" t="str">
        <f>VLOOKUP($B$135,'Catalytic Projects'!$A$9:$BS$34,COLUMN(AF1),FALSE)</f>
        <v>N</v>
      </c>
      <c r="AG135" s="173" t="str">
        <f>VLOOKUP($B$135,'Catalytic Projects'!$A$9:$BS$34,COLUMN(AG1),FALSE)</f>
        <v>N</v>
      </c>
      <c r="AH135" s="173" t="str">
        <f>VLOOKUP($B$135,'Catalytic Projects'!$A$9:$BS$34,COLUMN(AH1),FALSE)</f>
        <v>N</v>
      </c>
      <c r="AI135" s="173">
        <f>VLOOKUP($B$135,'Catalytic Projects'!$A$9:$BS$34,COLUMN(AI1),FALSE)</f>
        <v>1</v>
      </c>
      <c r="AJ135" s="173">
        <f>VLOOKUP($B$135,'Catalytic Projects'!$A$9:$BS$34,COLUMN(AJ1),FALSE)</f>
        <v>0</v>
      </c>
      <c r="AK135" s="173">
        <f>VLOOKUP($B$135,'Catalytic Projects'!$A$9:$BS$34,COLUMN(AK1),FALSE)</f>
        <v>0</v>
      </c>
      <c r="AL135" s="173">
        <f>VLOOKUP($B$135,'Catalytic Projects'!$A$9:$BS$34,COLUMN(AL1),FALSE)</f>
        <v>0</v>
      </c>
      <c r="AM135" s="173">
        <f>VLOOKUP($B$135,'Catalytic Projects'!$A$9:$BS$34,COLUMN(AM1),FALSE)</f>
        <v>0</v>
      </c>
      <c r="AN135" s="173">
        <f>VLOOKUP($B$135,'Catalytic Projects'!$A$9:$BS$34,COLUMN(AN1),FALSE)</f>
        <v>0</v>
      </c>
      <c r="AO135" s="173">
        <f>VLOOKUP($B$135,'Catalytic Projects'!$A$9:$BS$34,COLUMN(AO1),FALSE)</f>
        <v>0</v>
      </c>
      <c r="AP135" s="173" t="str">
        <f>VLOOKUP($B$135,'Catalytic Projects'!$A$9:$BS$34,COLUMN(AP1),FALSE)</f>
        <v>Spatial Planning and Urban Design Department</v>
      </c>
      <c r="AQ135" s="173" t="str">
        <f>VLOOKUP($B$135,'Catalytic Projects'!$A$9:$BS$34,COLUMN(AQ1),FALSE)</f>
        <v>Antony Marks</v>
      </c>
      <c r="AR135" s="173">
        <f>VLOOKUP($B$135,'Catalytic Projects'!$A$9:$BS$34,COLUMN(AR1),FALSE)</f>
        <v>0</v>
      </c>
      <c r="AS135" s="173">
        <f>VLOOKUP($B$135,'Catalytic Projects'!$A$9:$BS$34,COLUMN(AS1),FALSE)</f>
        <v>0</v>
      </c>
      <c r="AT135" s="173">
        <f>VLOOKUP($B$135,'Catalytic Projects'!$A$9:$BS$34,COLUMN(AT1),FALSE)</f>
        <v>0</v>
      </c>
      <c r="AU135" s="173">
        <f>VLOOKUP($B$135,'Catalytic Projects'!$A$9:$BS$34,COLUMN(AU1),FALSE)</f>
        <v>0</v>
      </c>
      <c r="AV135" s="173">
        <f>VLOOKUP($B$135,'Catalytic Projects'!$A$9:$BS$34,COLUMN(AV1),FALSE)</f>
        <v>0</v>
      </c>
      <c r="AW135" s="173">
        <f>VLOOKUP($B$135,'Catalytic Projects'!$A$9:$BS$34,COLUMN(AW1),FALSE)</f>
        <v>0</v>
      </c>
      <c r="AX135" s="173">
        <f>VLOOKUP($B$135,'Catalytic Projects'!$A$9:$BS$34,COLUMN(AX1),FALSE)</f>
        <v>0</v>
      </c>
      <c r="AY135" s="173">
        <f>VLOOKUP($B$135,'Catalytic Projects'!$A$9:$BS$34,COLUMN(AY1),FALSE)</f>
        <v>0</v>
      </c>
      <c r="AZ135" s="173">
        <f>VLOOKUP($B$135,'Catalytic Projects'!$A$9:$BS$34,COLUMN(AZ1),FALSE)</f>
        <v>0</v>
      </c>
      <c r="BA135" s="173">
        <f>VLOOKUP($B$135,'Catalytic Projects'!$A$9:$BS$34,COLUMN(BA1),FALSE)</f>
        <v>0</v>
      </c>
      <c r="BB135" s="173">
        <f>VLOOKUP($B$135,'Catalytic Projects'!$A$9:$BS$34,COLUMN(BB1),FALSE)</f>
        <v>0</v>
      </c>
      <c r="BC135" s="173">
        <f>VLOOKUP($B$135,'Catalytic Projects'!$A$9:$BS$34,COLUMN(BC1),FALSE)</f>
        <v>0</v>
      </c>
    </row>
    <row r="136" spans="1:55" ht="63.75">
      <c r="A136" s="262">
        <v>128</v>
      </c>
      <c r="B136" s="207">
        <v>25</v>
      </c>
      <c r="C136" s="173">
        <f>VLOOKUP($B$136,'Catalytic Projects'!$A$9:$BS$34,COLUMN(C1),FALSE)</f>
        <v>0</v>
      </c>
      <c r="D136" s="173" t="str">
        <f>VLOOKUP($B$136,'Catalytic Projects'!$A$9:$BS$34,COLUMN(D1),FALSE)</f>
        <v>Mowbray Golf Course</v>
      </c>
      <c r="E136" s="173">
        <f>VLOOKUP($B$136,'Catalytic Projects'!$A$9:$BS$34,COLUMN(E1),FALSE)</f>
        <v>0</v>
      </c>
      <c r="F136" s="173">
        <f>VLOOKUP($B$136,'Catalytic Projects'!$A$9:$BS$34,COLUMN(F1),FALSE)</f>
        <v>0</v>
      </c>
      <c r="G136" s="173">
        <f>VLOOKUP($B$136,'Catalytic Projects'!$A$9:$BS$34,COLUMN(G1),FALSE)</f>
        <v>0</v>
      </c>
      <c r="H136" s="173">
        <f>VLOOKUP($B$136,'Catalytic Projects'!$A$9:$BS$34,COLUMN(H1),FALSE)</f>
        <v>0</v>
      </c>
      <c r="I136" s="173">
        <f>VLOOKUP($B$136,'Catalytic Projects'!$A$9:$BS$34,COLUMN(I1),FALSE)</f>
        <v>0</v>
      </c>
      <c r="J136" s="173">
        <f>VLOOKUP($B$136,'Catalytic Projects'!$A$9:$BS$34,COLUMN(J1),FALSE)</f>
        <v>0</v>
      </c>
      <c r="K136" s="173">
        <f>VLOOKUP($B$136,'Catalytic Projects'!$A$9:$BS$34,COLUMN(K1),FALSE)</f>
        <v>0</v>
      </c>
      <c r="L136" s="173">
        <f>VLOOKUP($B$136,'Catalytic Projects'!$A$9:$BS$34,COLUMN(L1),FALSE)</f>
        <v>0</v>
      </c>
      <c r="M136" s="173">
        <f>VLOOKUP($B$136,'Catalytic Projects'!$A$9:$BS$34,COLUMN(M1),FALSE)</f>
        <v>0</v>
      </c>
      <c r="N136" s="173" t="str">
        <f>VLOOKUP($B$136,'Catalytic Projects'!$A$9:$BS$34,COLUMN(N1),FALSE)</f>
        <v>Road access constraints and the availability of public transport infrastructure will determine the ultimate land use mix and available bulk.</v>
      </c>
      <c r="O136" s="173">
        <f>VLOOKUP($B$136,'Catalytic Projects'!$A$9:$BS$34,COLUMN(O1),FALSE)</f>
        <v>17545</v>
      </c>
      <c r="P136" s="173">
        <f>VLOOKUP($B$136,'Catalytic Projects'!$A$9:$BS$34,COLUMN(P1),FALSE)</f>
        <v>2075</v>
      </c>
      <c r="Q136" s="173">
        <f>VLOOKUP($B$136,'Catalytic Projects'!$A$9:$BS$34,COLUMN(Q1),FALSE)</f>
        <v>0</v>
      </c>
      <c r="R136" s="173">
        <f>VLOOKUP($B$136,'Catalytic Projects'!$A$9:$BS$34,COLUMN(R1),FALSE)</f>
        <v>0</v>
      </c>
      <c r="S136" s="173">
        <f>VLOOKUP($B$136,'Catalytic Projects'!$A$9:$BS$34,COLUMN(S1),FALSE)</f>
        <v>0</v>
      </c>
      <c r="T136" s="173">
        <f>VLOOKUP($B$136,'Catalytic Projects'!$A$9:$BS$34,COLUMN(T1),FALSE)</f>
        <v>0</v>
      </c>
      <c r="U136" s="173">
        <f>VLOOKUP($B$136,'Catalytic Projects'!$A$9:$BS$34,COLUMN(U1),FALSE)</f>
        <v>0</v>
      </c>
      <c r="V136" s="173" t="str">
        <f>VLOOKUP($B$136,'Catalytic Projects'!$A$9:$BS$34,COLUMN(V1),FALSE)</f>
        <v>Yes</v>
      </c>
      <c r="W136" s="173" t="str">
        <f>VLOOKUP($B$136,'Catalytic Projects'!$A$9:$BS$34,COLUMN(W1),FALSE)</f>
        <v>N</v>
      </c>
      <c r="X136" s="173" t="str">
        <f>VLOOKUP($B$136,'Catalytic Projects'!$A$9:$BS$34,COLUMN(X1),FALSE)</f>
        <v>N</v>
      </c>
      <c r="Y136" s="173" t="str">
        <f>VLOOKUP($B$136,'Catalytic Projects'!$A$9:$BS$34,COLUMN(Y1),FALSE)</f>
        <v>N</v>
      </c>
      <c r="Z136" s="173" t="str">
        <f>VLOOKUP($B$136,'Catalytic Projects'!$A$9:$BS$34,COLUMN(Z1),FALSE)</f>
        <v>N</v>
      </c>
      <c r="AA136" s="173" t="str">
        <f>VLOOKUP($B$136,'Catalytic Projects'!$A$9:$BS$34,COLUMN(AA1),FALSE)</f>
        <v>N</v>
      </c>
      <c r="AB136" s="173" t="str">
        <f>VLOOKUP($B$136,'Catalytic Projects'!$A$9:$BS$34,COLUMN(AB1),FALSE)</f>
        <v>N</v>
      </c>
      <c r="AC136" s="173" t="str">
        <f>VLOOKUP($B$136,'Catalytic Projects'!$A$9:$BS$34,COLUMN(AC1),FALSE)</f>
        <v>N</v>
      </c>
      <c r="AD136" s="173" t="str">
        <f>VLOOKUP($B$136,'Catalytic Projects'!$A$9:$BS$34,COLUMN(AD1),FALSE)</f>
        <v>N</v>
      </c>
      <c r="AE136" s="173" t="str">
        <f>VLOOKUP($B$136,'Catalytic Projects'!$A$9:$BS$34,COLUMN(AE1),FALSE)</f>
        <v>N</v>
      </c>
      <c r="AF136" s="173" t="str">
        <f>VLOOKUP($B$136,'Catalytic Projects'!$A$9:$BS$34,COLUMN(AF1),FALSE)</f>
        <v>N</v>
      </c>
      <c r="AG136" s="173" t="str">
        <f>VLOOKUP($B$136,'Catalytic Projects'!$A$9:$BS$34,COLUMN(AG1),FALSE)</f>
        <v>N</v>
      </c>
      <c r="AH136" s="173" t="str">
        <f>VLOOKUP($B$136,'Catalytic Projects'!$A$9:$BS$34,COLUMN(AH1),FALSE)</f>
        <v>N</v>
      </c>
      <c r="AI136" s="173">
        <f>VLOOKUP($B$136,'Catalytic Projects'!$A$9:$BS$34,COLUMN(AI1),FALSE)</f>
        <v>1</v>
      </c>
      <c r="AJ136" s="173">
        <f>VLOOKUP($B$136,'Catalytic Projects'!$A$9:$BS$34,COLUMN(AJ1),FALSE)</f>
        <v>0</v>
      </c>
      <c r="AK136" s="173">
        <f>VLOOKUP($B$136,'Catalytic Projects'!$A$9:$BS$34,COLUMN(AK1),FALSE)</f>
        <v>0</v>
      </c>
      <c r="AL136" s="173">
        <f>VLOOKUP($B$136,'Catalytic Projects'!$A$9:$BS$34,COLUMN(AL1),FALSE)</f>
        <v>0</v>
      </c>
      <c r="AM136" s="173">
        <f>VLOOKUP($B$136,'Catalytic Projects'!$A$9:$BS$34,COLUMN(AM1),FALSE)</f>
        <v>0</v>
      </c>
      <c r="AN136" s="173">
        <f>VLOOKUP($B$136,'Catalytic Projects'!$A$9:$BS$34,COLUMN(AN1),FALSE)</f>
        <v>0</v>
      </c>
      <c r="AO136" s="173">
        <f>VLOOKUP($B$136,'Catalytic Projects'!$A$9:$BS$34,COLUMN(AO1),FALSE)</f>
        <v>0</v>
      </c>
      <c r="AP136" s="173" t="str">
        <f>VLOOKUP($B$136,'Catalytic Projects'!$A$9:$BS$34,COLUMN(AP1),FALSE)</f>
        <v>Spatial Planning and Urban Design Department</v>
      </c>
      <c r="AQ136" s="173" t="str">
        <f>VLOOKUP($B$136,'Catalytic Projects'!$A$9:$BS$34,COLUMN(AQ1),FALSE)</f>
        <v>Antony Marks</v>
      </c>
      <c r="AR136" s="173">
        <f>VLOOKUP($B$136,'Catalytic Projects'!$A$9:$BS$34,COLUMN(AR1),FALSE)</f>
        <v>0</v>
      </c>
      <c r="AS136" s="173">
        <f>VLOOKUP($B$136,'Catalytic Projects'!$A$9:$BS$34,COLUMN(AS1),FALSE)</f>
        <v>0</v>
      </c>
      <c r="AT136" s="173">
        <f>VLOOKUP($B$136,'Catalytic Projects'!$A$9:$BS$34,COLUMN(AT1),FALSE)</f>
        <v>0</v>
      </c>
      <c r="AU136" s="173">
        <f>VLOOKUP($B$136,'Catalytic Projects'!$A$9:$BS$34,COLUMN(AU1),FALSE)</f>
        <v>0</v>
      </c>
      <c r="AV136" s="173">
        <f>VLOOKUP($B$136,'Catalytic Projects'!$A$9:$BS$34,COLUMN(AV1),FALSE)</f>
        <v>0</v>
      </c>
      <c r="AW136" s="173">
        <f>VLOOKUP($B$136,'Catalytic Projects'!$A$9:$BS$34,COLUMN(AW1),FALSE)</f>
        <v>0</v>
      </c>
      <c r="AX136" s="173">
        <f>VLOOKUP($B$136,'Catalytic Projects'!$A$9:$BS$34,COLUMN(AX1),FALSE)</f>
        <v>0</v>
      </c>
      <c r="AY136" s="173">
        <f>VLOOKUP($B$136,'Catalytic Projects'!$A$9:$BS$34,COLUMN(AY1),FALSE)</f>
        <v>0</v>
      </c>
      <c r="AZ136" s="173">
        <f>VLOOKUP($B$136,'Catalytic Projects'!$A$9:$BS$34,COLUMN(AZ1),FALSE)</f>
        <v>0</v>
      </c>
      <c r="BA136" s="173">
        <f>VLOOKUP($B$136,'Catalytic Projects'!$A$9:$BS$34,COLUMN(BA1),FALSE)</f>
        <v>0</v>
      </c>
      <c r="BB136" s="173">
        <f>VLOOKUP($B$136,'Catalytic Projects'!$A$9:$BS$34,COLUMN(BB1),FALSE)</f>
        <v>0</v>
      </c>
      <c r="BC136" s="173">
        <f>VLOOKUP($B$136,'Catalytic Projects'!$A$9:$BS$34,COLUMN(BC1),FALSE)</f>
        <v>0</v>
      </c>
    </row>
    <row r="137" spans="1:55" ht="153">
      <c r="A137" s="262">
        <v>129</v>
      </c>
      <c r="B137" s="207">
        <v>21</v>
      </c>
      <c r="C137" s="173">
        <f>VLOOKUP($B$137,'Catalytic Projects'!$A$9:$BS$34,COLUMN(C1),FALSE)</f>
        <v>0</v>
      </c>
      <c r="D137" s="173" t="str">
        <f>VLOOKUP($B$137,'Catalytic Projects'!$A$9:$BS$34,COLUMN(D1),FALSE)</f>
        <v>Stikland Hospital</v>
      </c>
      <c r="E137" s="173">
        <f>VLOOKUP($B$137,'Catalytic Projects'!$A$9:$BS$34,COLUMN(E1),FALSE)</f>
        <v>0</v>
      </c>
      <c r="F137" s="173">
        <f>VLOOKUP($B$137,'Catalytic Projects'!$A$9:$BS$34,COLUMN(F1),FALSE)</f>
        <v>0</v>
      </c>
      <c r="G137" s="173">
        <f>VLOOKUP($B$137,'Catalytic Projects'!$A$9:$BS$34,COLUMN(G1),FALSE)</f>
        <v>0</v>
      </c>
      <c r="H137" s="173">
        <f>VLOOKUP($B$137,'Catalytic Projects'!$A$9:$BS$34,COLUMN(H1),FALSE)</f>
        <v>0</v>
      </c>
      <c r="I137" s="173">
        <f>VLOOKUP($B$137,'Catalytic Projects'!$A$9:$BS$34,COLUMN(I1),FALSE)</f>
        <v>0</v>
      </c>
      <c r="J137" s="173">
        <f>VLOOKUP($B$137,'Catalytic Projects'!$A$9:$BS$34,COLUMN(J1),FALSE)</f>
        <v>0</v>
      </c>
      <c r="K137" s="173">
        <f>VLOOKUP($B$137,'Catalytic Projects'!$A$9:$BS$34,COLUMN(K1),FALSE)</f>
        <v>0</v>
      </c>
      <c r="L137" s="173">
        <f>VLOOKUP($B$137,'Catalytic Projects'!$A$9:$BS$34,COLUMN(L1),FALSE)</f>
        <v>0</v>
      </c>
      <c r="M137" s="173">
        <f>VLOOKUP($B$137,'Catalytic Projects'!$A$9:$BS$34,COLUMN(M1),FALSE)</f>
        <v>0</v>
      </c>
      <c r="N137" s="173" t="str">
        <f>VLOOKUP($B$137,'Catalytic Projects'!$A$9:$BS$34,COLUMN(N1),FALSE)</f>
        <v>This is an indicative calculation of possible yields on the site. The assumption is that 66% of the site will be developable, while 33% of the site will remain as a Provincial psychiatric hospital. No pre-feasibility studies have been conducted for the site, and thus the development footprint is not firm.</v>
      </c>
      <c r="O137" s="173">
        <f>VLOOKUP($B$137,'Catalytic Projects'!$A$9:$BS$34,COLUMN(O1),FALSE)</f>
        <v>83856</v>
      </c>
      <c r="P137" s="173">
        <f>VLOOKUP($B$137,'Catalytic Projects'!$A$9:$BS$34,COLUMN(P1),FALSE)</f>
        <v>4717</v>
      </c>
      <c r="Q137" s="173">
        <f>VLOOKUP($B$137,'Catalytic Projects'!$A$9:$BS$34,COLUMN(Q1),FALSE)</f>
        <v>0</v>
      </c>
      <c r="R137" s="173">
        <f>VLOOKUP($B$137,'Catalytic Projects'!$A$9:$BS$34,COLUMN(R1),FALSE)</f>
        <v>0</v>
      </c>
      <c r="S137" s="173">
        <f>VLOOKUP($B$137,'Catalytic Projects'!$A$9:$BS$34,COLUMN(S1),FALSE)</f>
        <v>0</v>
      </c>
      <c r="T137" s="173">
        <f>VLOOKUP($B$137,'Catalytic Projects'!$A$9:$BS$34,COLUMN(T1),FALSE)</f>
        <v>0</v>
      </c>
      <c r="U137" s="173">
        <f>VLOOKUP($B$137,'Catalytic Projects'!$A$9:$BS$34,COLUMN(U1),FALSE)</f>
        <v>0</v>
      </c>
      <c r="V137" s="173" t="str">
        <f>VLOOKUP($B$137,'Catalytic Projects'!$A$9:$BS$34,COLUMN(V1),FALSE)</f>
        <v>Yes</v>
      </c>
      <c r="W137" s="173" t="str">
        <f>VLOOKUP($B$137,'Catalytic Projects'!$A$9:$BS$34,COLUMN(W1),FALSE)</f>
        <v>N</v>
      </c>
      <c r="X137" s="173" t="str">
        <f>VLOOKUP($B$137,'Catalytic Projects'!$A$9:$BS$34,COLUMN(X1),FALSE)</f>
        <v>N</v>
      </c>
      <c r="Y137" s="173" t="str">
        <f>VLOOKUP($B$137,'Catalytic Projects'!$A$9:$BS$34,COLUMN(Y1),FALSE)</f>
        <v>N</v>
      </c>
      <c r="Z137" s="173" t="str">
        <f>VLOOKUP($B$137,'Catalytic Projects'!$A$9:$BS$34,COLUMN(Z1),FALSE)</f>
        <v>N</v>
      </c>
      <c r="AA137" s="173" t="str">
        <f>VLOOKUP($B$137,'Catalytic Projects'!$A$9:$BS$34,COLUMN(AA1),FALSE)</f>
        <v>N</v>
      </c>
      <c r="AB137" s="173" t="str">
        <f>VLOOKUP($B$137,'Catalytic Projects'!$A$9:$BS$34,COLUMN(AB1),FALSE)</f>
        <v>N</v>
      </c>
      <c r="AC137" s="173" t="str">
        <f>VLOOKUP($B$137,'Catalytic Projects'!$A$9:$BS$34,COLUMN(AC1),FALSE)</f>
        <v>N</v>
      </c>
      <c r="AD137" s="173" t="str">
        <f>VLOOKUP($B$137,'Catalytic Projects'!$A$9:$BS$34,COLUMN(AD1),FALSE)</f>
        <v>N</v>
      </c>
      <c r="AE137" s="173" t="str">
        <f>VLOOKUP($B$137,'Catalytic Projects'!$A$9:$BS$34,COLUMN(AE1),FALSE)</f>
        <v>N</v>
      </c>
      <c r="AF137" s="173" t="str">
        <f>VLOOKUP($B$137,'Catalytic Projects'!$A$9:$BS$34,COLUMN(AF1),FALSE)</f>
        <v>N</v>
      </c>
      <c r="AG137" s="173" t="str">
        <f>VLOOKUP($B$137,'Catalytic Projects'!$A$9:$BS$34,COLUMN(AG1),FALSE)</f>
        <v>N</v>
      </c>
      <c r="AH137" s="173" t="str">
        <f>VLOOKUP($B$137,'Catalytic Projects'!$A$9:$BS$34,COLUMN(AH1),FALSE)</f>
        <v>N</v>
      </c>
      <c r="AI137" s="173">
        <f>VLOOKUP($B$137,'Catalytic Projects'!$A$9:$BS$34,COLUMN(AI1),FALSE)</f>
        <v>1</v>
      </c>
      <c r="AJ137" s="173">
        <f>VLOOKUP($B$137,'Catalytic Projects'!$A$9:$BS$34,COLUMN(AJ1),FALSE)</f>
        <v>0</v>
      </c>
      <c r="AK137" s="173">
        <f>VLOOKUP($B$137,'Catalytic Projects'!$A$9:$BS$34,COLUMN(AK1),FALSE)</f>
        <v>0</v>
      </c>
      <c r="AL137" s="173">
        <f>VLOOKUP($B$137,'Catalytic Projects'!$A$9:$BS$34,COLUMN(AL1),FALSE)</f>
        <v>0</v>
      </c>
      <c r="AM137" s="173">
        <f>VLOOKUP($B$137,'Catalytic Projects'!$A$9:$BS$34,COLUMN(AM1),FALSE)</f>
        <v>0</v>
      </c>
      <c r="AN137" s="173">
        <f>VLOOKUP($B$137,'Catalytic Projects'!$A$9:$BS$34,COLUMN(AN1),FALSE)</f>
        <v>0</v>
      </c>
      <c r="AO137" s="173">
        <f>VLOOKUP($B$137,'Catalytic Projects'!$A$9:$BS$34,COLUMN(AO1),FALSE)</f>
        <v>0</v>
      </c>
      <c r="AP137" s="173" t="str">
        <f>VLOOKUP($B$137,'Catalytic Projects'!$A$9:$BS$34,COLUMN(AP1),FALSE)</f>
        <v>Spatial Planning and Urban Design Department</v>
      </c>
      <c r="AQ137" s="173" t="str">
        <f>VLOOKUP($B$137,'Catalytic Projects'!$A$9:$BS$34,COLUMN(AQ1),FALSE)</f>
        <v>Antony Marks</v>
      </c>
      <c r="AR137" s="173">
        <f>VLOOKUP($B$137,'Catalytic Projects'!$A$9:$BS$34,COLUMN(AR1),FALSE)</f>
        <v>0</v>
      </c>
      <c r="AS137" s="173">
        <f>VLOOKUP($B$137,'Catalytic Projects'!$A$9:$BS$34,COLUMN(AS1),FALSE)</f>
        <v>0</v>
      </c>
      <c r="AT137" s="173">
        <f>VLOOKUP($B$137,'Catalytic Projects'!$A$9:$BS$34,COLUMN(AT1),FALSE)</f>
        <v>0</v>
      </c>
      <c r="AU137" s="173">
        <f>VLOOKUP($B$137,'Catalytic Projects'!$A$9:$BS$34,COLUMN(AU1),FALSE)</f>
        <v>0</v>
      </c>
      <c r="AV137" s="173">
        <f>VLOOKUP($B$137,'Catalytic Projects'!$A$9:$BS$34,COLUMN(AV1),FALSE)</f>
        <v>0</v>
      </c>
      <c r="AW137" s="173">
        <f>VLOOKUP($B$137,'Catalytic Projects'!$A$9:$BS$34,COLUMN(AW1),FALSE)</f>
        <v>0</v>
      </c>
      <c r="AX137" s="173">
        <f>VLOOKUP($B$137,'Catalytic Projects'!$A$9:$BS$34,COLUMN(AX1),FALSE)</f>
        <v>0</v>
      </c>
      <c r="AY137" s="173">
        <f>VLOOKUP($B$137,'Catalytic Projects'!$A$9:$BS$34,COLUMN(AY1),FALSE)</f>
        <v>0</v>
      </c>
      <c r="AZ137" s="173">
        <f>VLOOKUP($B$137,'Catalytic Projects'!$A$9:$BS$34,COLUMN(AZ1),FALSE)</f>
        <v>0</v>
      </c>
      <c r="BA137" s="173">
        <f>VLOOKUP($B$137,'Catalytic Projects'!$A$9:$BS$34,COLUMN(BA1),FALSE)</f>
        <v>0</v>
      </c>
      <c r="BB137" s="173">
        <f>VLOOKUP($B$137,'Catalytic Projects'!$A$9:$BS$34,COLUMN(BB1),FALSE)</f>
        <v>0</v>
      </c>
      <c r="BC137" s="173">
        <f>VLOOKUP($B$137,'Catalytic Projects'!$A$9:$BS$34,COLUMN(BC1),FALSE)</f>
        <v>0</v>
      </c>
    </row>
    <row r="138" spans="1:55" ht="38.25">
      <c r="A138" s="262">
        <v>130</v>
      </c>
      <c r="B138" s="207">
        <v>22</v>
      </c>
      <c r="C138" s="173">
        <f>VLOOKUP($B$138,'Catalytic Projects'!$A$9:$BS$34,COLUMN(C1),FALSE)</f>
        <v>0</v>
      </c>
      <c r="D138" s="173" t="str">
        <f>VLOOKUP($B$138,'Catalytic Projects'!$A$9:$BS$34,COLUMN(D1),FALSE)</f>
        <v>Stikland Triangle</v>
      </c>
      <c r="E138" s="173">
        <f>VLOOKUP($B$138,'Catalytic Projects'!$A$9:$BS$34,COLUMN(E1),FALSE)</f>
        <v>0</v>
      </c>
      <c r="F138" s="173">
        <f>VLOOKUP($B$138,'Catalytic Projects'!$A$9:$BS$34,COLUMN(F1),FALSE)</f>
        <v>0</v>
      </c>
      <c r="G138" s="173">
        <f>VLOOKUP($B$138,'Catalytic Projects'!$A$9:$BS$34,COLUMN(G1),FALSE)</f>
        <v>0</v>
      </c>
      <c r="H138" s="173">
        <f>VLOOKUP($B$138,'Catalytic Projects'!$A$9:$BS$34,COLUMN(H1),FALSE)</f>
        <v>0</v>
      </c>
      <c r="I138" s="173">
        <f>VLOOKUP($B$138,'Catalytic Projects'!$A$9:$BS$34,COLUMN(I1),FALSE)</f>
        <v>0</v>
      </c>
      <c r="J138" s="173">
        <f>VLOOKUP($B$138,'Catalytic Projects'!$A$9:$BS$34,COLUMN(J1),FALSE)</f>
        <v>0</v>
      </c>
      <c r="K138" s="173">
        <f>VLOOKUP($B$138,'Catalytic Projects'!$A$9:$BS$34,COLUMN(K1),FALSE)</f>
        <v>0</v>
      </c>
      <c r="L138" s="173">
        <f>VLOOKUP($B$138,'Catalytic Projects'!$A$9:$BS$34,COLUMN(L1),FALSE)</f>
        <v>0</v>
      </c>
      <c r="M138" s="173">
        <f>VLOOKUP($B$138,'Catalytic Projects'!$A$9:$BS$34,COLUMN(M1),FALSE)</f>
        <v>0</v>
      </c>
      <c r="N138" s="173">
        <f>VLOOKUP($B$138,'Catalytic Projects'!$A$9:$BS$34,COLUMN(N1),FALSE)</f>
        <v>0</v>
      </c>
      <c r="O138" s="173">
        <f>VLOOKUP($B$138,'Catalytic Projects'!$A$9:$BS$34,COLUMN(O1),FALSE)</f>
        <v>47107</v>
      </c>
      <c r="P138" s="173">
        <f>VLOOKUP($B$138,'Catalytic Projects'!$A$9:$BS$34,COLUMN(P1),FALSE)</f>
        <v>0</v>
      </c>
      <c r="Q138" s="173">
        <f>VLOOKUP($B$138,'Catalytic Projects'!$A$9:$BS$34,COLUMN(Q1),FALSE)</f>
        <v>0</v>
      </c>
      <c r="R138" s="173">
        <f>VLOOKUP($B$138,'Catalytic Projects'!$A$9:$BS$34,COLUMN(R1),FALSE)</f>
        <v>0</v>
      </c>
      <c r="S138" s="173">
        <f>VLOOKUP($B$138,'Catalytic Projects'!$A$9:$BS$34,COLUMN(S1),FALSE)</f>
        <v>0</v>
      </c>
      <c r="T138" s="173">
        <f>VLOOKUP($B$138,'Catalytic Projects'!$A$9:$BS$34,COLUMN(T1),FALSE)</f>
        <v>0</v>
      </c>
      <c r="U138" s="173">
        <f>VLOOKUP($B$138,'Catalytic Projects'!$A$9:$BS$34,COLUMN(U1),FALSE)</f>
        <v>0</v>
      </c>
      <c r="V138" s="173" t="str">
        <f>VLOOKUP($B$138,'Catalytic Projects'!$A$9:$BS$34,COLUMN(V1),FALSE)</f>
        <v>Yes</v>
      </c>
      <c r="W138" s="173" t="str">
        <f>VLOOKUP($B$138,'Catalytic Projects'!$A$9:$BS$34,COLUMN(W1),FALSE)</f>
        <v>N</v>
      </c>
      <c r="X138" s="173" t="str">
        <f>VLOOKUP($B$138,'Catalytic Projects'!$A$9:$BS$34,COLUMN(X1),FALSE)</f>
        <v>N</v>
      </c>
      <c r="Y138" s="173" t="str">
        <f>VLOOKUP($B$138,'Catalytic Projects'!$A$9:$BS$34,COLUMN(Y1),FALSE)</f>
        <v>N</v>
      </c>
      <c r="Z138" s="173" t="str">
        <f>VLOOKUP($B$138,'Catalytic Projects'!$A$9:$BS$34,COLUMN(Z1),FALSE)</f>
        <v>N</v>
      </c>
      <c r="AA138" s="173" t="str">
        <f>VLOOKUP($B$138,'Catalytic Projects'!$A$9:$BS$34,COLUMN(AA1),FALSE)</f>
        <v>N</v>
      </c>
      <c r="AB138" s="173" t="str">
        <f>VLOOKUP($B$138,'Catalytic Projects'!$A$9:$BS$34,COLUMN(AB1),FALSE)</f>
        <v>N</v>
      </c>
      <c r="AC138" s="173" t="str">
        <f>VLOOKUP($B$138,'Catalytic Projects'!$A$9:$BS$34,COLUMN(AC1),FALSE)</f>
        <v>N</v>
      </c>
      <c r="AD138" s="173" t="str">
        <f>VLOOKUP($B$138,'Catalytic Projects'!$A$9:$BS$34,COLUMN(AD1),FALSE)</f>
        <v>N</v>
      </c>
      <c r="AE138" s="173" t="str">
        <f>VLOOKUP($B$138,'Catalytic Projects'!$A$9:$BS$34,COLUMN(AE1),FALSE)</f>
        <v>N</v>
      </c>
      <c r="AF138" s="173" t="str">
        <f>VLOOKUP($B$138,'Catalytic Projects'!$A$9:$BS$34,COLUMN(AF1),FALSE)</f>
        <v>N</v>
      </c>
      <c r="AG138" s="173" t="str">
        <f>VLOOKUP($B$138,'Catalytic Projects'!$A$9:$BS$34,COLUMN(AG1),FALSE)</f>
        <v>N</v>
      </c>
      <c r="AH138" s="173" t="str">
        <f>VLOOKUP($B$138,'Catalytic Projects'!$A$9:$BS$34,COLUMN(AH1),FALSE)</f>
        <v>N</v>
      </c>
      <c r="AI138" s="173">
        <f>VLOOKUP($B$138,'Catalytic Projects'!$A$9:$BS$34,COLUMN(AI1),FALSE)</f>
        <v>1</v>
      </c>
      <c r="AJ138" s="173">
        <f>VLOOKUP($B$138,'Catalytic Projects'!$A$9:$BS$34,COLUMN(AJ1),FALSE)</f>
        <v>0</v>
      </c>
      <c r="AK138" s="173">
        <f>VLOOKUP($B$138,'Catalytic Projects'!$A$9:$BS$34,COLUMN(AK1),FALSE)</f>
        <v>0</v>
      </c>
      <c r="AL138" s="173">
        <f>VLOOKUP($B$138,'Catalytic Projects'!$A$9:$BS$34,COLUMN(AL1),FALSE)</f>
        <v>0</v>
      </c>
      <c r="AM138" s="173">
        <f>VLOOKUP($B$138,'Catalytic Projects'!$A$9:$BS$34,COLUMN(AM1),FALSE)</f>
        <v>0</v>
      </c>
      <c r="AN138" s="173">
        <f>VLOOKUP($B$138,'Catalytic Projects'!$A$9:$BS$34,COLUMN(AN1),FALSE)</f>
        <v>0</v>
      </c>
      <c r="AO138" s="173">
        <f>VLOOKUP($B$138,'Catalytic Projects'!$A$9:$BS$34,COLUMN(AO1),FALSE)</f>
        <v>0</v>
      </c>
      <c r="AP138" s="173" t="str">
        <f>VLOOKUP($B$138,'Catalytic Projects'!$A$9:$BS$34,COLUMN(AP1),FALSE)</f>
        <v>Spatial Planning and Urban Design Department</v>
      </c>
      <c r="AQ138" s="173" t="str">
        <f>VLOOKUP($B$138,'Catalytic Projects'!$A$9:$BS$34,COLUMN(AQ1),FALSE)</f>
        <v>Antony Marks</v>
      </c>
      <c r="AR138" s="173">
        <f>VLOOKUP($B$138,'Catalytic Projects'!$A$9:$BS$34,COLUMN(AR1),FALSE)</f>
        <v>0</v>
      </c>
      <c r="AS138" s="173">
        <f>VLOOKUP($B$138,'Catalytic Projects'!$A$9:$BS$34,COLUMN(AS1),FALSE)</f>
        <v>0</v>
      </c>
      <c r="AT138" s="173">
        <f>VLOOKUP($B$138,'Catalytic Projects'!$A$9:$BS$34,COLUMN(AT1),FALSE)</f>
        <v>0</v>
      </c>
      <c r="AU138" s="173">
        <f>VLOOKUP($B$138,'Catalytic Projects'!$A$9:$BS$34,COLUMN(AU1),FALSE)</f>
        <v>0</v>
      </c>
      <c r="AV138" s="173">
        <f>VLOOKUP($B$138,'Catalytic Projects'!$A$9:$BS$34,COLUMN(AV1),FALSE)</f>
        <v>0</v>
      </c>
      <c r="AW138" s="173">
        <f>VLOOKUP($B$138,'Catalytic Projects'!$A$9:$BS$34,COLUMN(AW1),FALSE)</f>
        <v>0</v>
      </c>
      <c r="AX138" s="173">
        <f>VLOOKUP($B$138,'Catalytic Projects'!$A$9:$BS$34,COLUMN(AX1),FALSE)</f>
        <v>0</v>
      </c>
      <c r="AY138" s="173">
        <f>VLOOKUP($B$138,'Catalytic Projects'!$A$9:$BS$34,COLUMN(AY1),FALSE)</f>
        <v>0</v>
      </c>
      <c r="AZ138" s="173">
        <f>VLOOKUP($B$138,'Catalytic Projects'!$A$9:$BS$34,COLUMN(AZ1),FALSE)</f>
        <v>0</v>
      </c>
      <c r="BA138" s="173">
        <f>VLOOKUP($B$138,'Catalytic Projects'!$A$9:$BS$34,COLUMN(BA1),FALSE)</f>
        <v>0</v>
      </c>
      <c r="BB138" s="173">
        <f>VLOOKUP($B$138,'Catalytic Projects'!$A$9:$BS$34,COLUMN(BB1),FALSE)</f>
        <v>0</v>
      </c>
      <c r="BC138" s="173">
        <f>VLOOKUP($B$138,'Catalytic Projects'!$A$9:$BS$34,COLUMN(BC1),FALSE)</f>
        <v>0</v>
      </c>
    </row>
    <row r="139" spans="1:55" ht="102">
      <c r="A139" s="262">
        <v>131</v>
      </c>
      <c r="B139" s="207">
        <v>23</v>
      </c>
      <c r="C139" s="173">
        <f>VLOOKUP($B$139,'Catalytic Projects'!$A$9:$BS$34,COLUMN(C1),FALSE)</f>
        <v>0</v>
      </c>
      <c r="D139" s="173" t="str">
        <f>VLOOKUP($B$139,'Catalytic Projects'!$A$9:$BS$34,COLUMN(D1),FALSE)</f>
        <v>Maitland Abbattoir</v>
      </c>
      <c r="E139" s="173">
        <f>VLOOKUP($B$139,'Catalytic Projects'!$A$9:$BS$34,COLUMN(E1),FALSE)</f>
        <v>0</v>
      </c>
      <c r="F139" s="173">
        <f>VLOOKUP($B$139,'Catalytic Projects'!$A$9:$BS$34,COLUMN(F1),FALSE)</f>
        <v>0</v>
      </c>
      <c r="G139" s="173">
        <f>VLOOKUP($B$139,'Catalytic Projects'!$A$9:$BS$34,COLUMN(G1),FALSE)</f>
        <v>0</v>
      </c>
      <c r="H139" s="173">
        <f>VLOOKUP($B$139,'Catalytic Projects'!$A$9:$BS$34,COLUMN(H1),FALSE)</f>
        <v>0</v>
      </c>
      <c r="I139" s="173">
        <f>VLOOKUP($B$139,'Catalytic Projects'!$A$9:$BS$34,COLUMN(I1),FALSE)</f>
        <v>0</v>
      </c>
      <c r="J139" s="173">
        <f>VLOOKUP($B$139,'Catalytic Projects'!$A$9:$BS$34,COLUMN(J1),FALSE)</f>
        <v>0</v>
      </c>
      <c r="K139" s="173">
        <f>VLOOKUP($B$139,'Catalytic Projects'!$A$9:$BS$34,COLUMN(K1),FALSE)</f>
        <v>0</v>
      </c>
      <c r="L139" s="173">
        <f>VLOOKUP($B$139,'Catalytic Projects'!$A$9:$BS$34,COLUMN(L1),FALSE)</f>
        <v>0</v>
      </c>
      <c r="M139" s="173">
        <f>VLOOKUP($B$139,'Catalytic Projects'!$A$9:$BS$34,COLUMN(M1),FALSE)</f>
        <v>0</v>
      </c>
      <c r="N139" s="173" t="str">
        <f>VLOOKUP($B$139,'Catalytic Projects'!$A$9:$BS$34,COLUMN(N1),FALSE)</f>
        <v>Scenario 3b aims to maximise land available for development, with existing City functions relocated to more suitable locations.The bulk calculations assume that structured parking is built to allow full development to take place.</v>
      </c>
      <c r="O139" s="173">
        <f>VLOOKUP($B$139,'Catalytic Projects'!$A$9:$BS$34,COLUMN(O1),FALSE)</f>
        <v>95230</v>
      </c>
      <c r="P139" s="173">
        <f>VLOOKUP($B$139,'Catalytic Projects'!$A$9:$BS$34,COLUMN(P1),FALSE)</f>
        <v>0</v>
      </c>
      <c r="Q139" s="173">
        <f>VLOOKUP($B$139,'Catalytic Projects'!$A$9:$BS$34,COLUMN(Q1),FALSE)</f>
        <v>0</v>
      </c>
      <c r="R139" s="173">
        <f>VLOOKUP($B$139,'Catalytic Projects'!$A$9:$BS$34,COLUMN(R1),FALSE)</f>
        <v>0</v>
      </c>
      <c r="S139" s="173">
        <f>VLOOKUP($B$139,'Catalytic Projects'!$A$9:$BS$34,COLUMN(S1),FALSE)</f>
        <v>0</v>
      </c>
      <c r="T139" s="173">
        <f>VLOOKUP($B$139,'Catalytic Projects'!$A$9:$BS$34,COLUMN(T1),FALSE)</f>
        <v>0</v>
      </c>
      <c r="U139" s="173">
        <f>VLOOKUP($B$139,'Catalytic Projects'!$A$9:$BS$34,COLUMN(U1),FALSE)</f>
        <v>0</v>
      </c>
      <c r="V139" s="173" t="str">
        <f>VLOOKUP($B$139,'Catalytic Projects'!$A$9:$BS$34,COLUMN(V1),FALSE)</f>
        <v>Yes</v>
      </c>
      <c r="W139" s="173" t="str">
        <f>VLOOKUP($B$139,'Catalytic Projects'!$A$9:$BS$34,COLUMN(W1),FALSE)</f>
        <v>N</v>
      </c>
      <c r="X139" s="173" t="str">
        <f>VLOOKUP($B$139,'Catalytic Projects'!$A$9:$BS$34,COLUMN(X1),FALSE)</f>
        <v>N</v>
      </c>
      <c r="Y139" s="173" t="str">
        <f>VLOOKUP($B$139,'Catalytic Projects'!$A$9:$BS$34,COLUMN(Y1),FALSE)</f>
        <v>N</v>
      </c>
      <c r="Z139" s="173" t="str">
        <f>VLOOKUP($B$139,'Catalytic Projects'!$A$9:$BS$34,COLUMN(Z1),FALSE)</f>
        <v>N</v>
      </c>
      <c r="AA139" s="173" t="str">
        <f>VLOOKUP($B$139,'Catalytic Projects'!$A$9:$BS$34,COLUMN(AA1),FALSE)</f>
        <v>N</v>
      </c>
      <c r="AB139" s="173" t="str">
        <f>VLOOKUP($B$139,'Catalytic Projects'!$A$9:$BS$34,COLUMN(AB1),FALSE)</f>
        <v>N</v>
      </c>
      <c r="AC139" s="173" t="str">
        <f>VLOOKUP($B$139,'Catalytic Projects'!$A$9:$BS$34,COLUMN(AC1),FALSE)</f>
        <v>N</v>
      </c>
      <c r="AD139" s="173" t="str">
        <f>VLOOKUP($B$139,'Catalytic Projects'!$A$9:$BS$34,COLUMN(AD1),FALSE)</f>
        <v>N</v>
      </c>
      <c r="AE139" s="173" t="str">
        <f>VLOOKUP($B$139,'Catalytic Projects'!$A$9:$BS$34,COLUMN(AE1),FALSE)</f>
        <v>N</v>
      </c>
      <c r="AF139" s="173" t="str">
        <f>VLOOKUP($B$139,'Catalytic Projects'!$A$9:$BS$34,COLUMN(AF1),FALSE)</f>
        <v>N</v>
      </c>
      <c r="AG139" s="173" t="str">
        <f>VLOOKUP($B$139,'Catalytic Projects'!$A$9:$BS$34,COLUMN(AG1),FALSE)</f>
        <v>N</v>
      </c>
      <c r="AH139" s="173" t="str">
        <f>VLOOKUP($B$139,'Catalytic Projects'!$A$9:$BS$34,COLUMN(AH1),FALSE)</f>
        <v>N</v>
      </c>
      <c r="AI139" s="173">
        <f>VLOOKUP($B$139,'Catalytic Projects'!$A$9:$BS$34,COLUMN(AI1),FALSE)</f>
        <v>1</v>
      </c>
      <c r="AJ139" s="173">
        <f>VLOOKUP($B$139,'Catalytic Projects'!$A$9:$BS$34,COLUMN(AJ1),FALSE)</f>
        <v>0</v>
      </c>
      <c r="AK139" s="173">
        <f>VLOOKUP($B$139,'Catalytic Projects'!$A$9:$BS$34,COLUMN(AK1),FALSE)</f>
        <v>0</v>
      </c>
      <c r="AL139" s="173">
        <f>VLOOKUP($B$139,'Catalytic Projects'!$A$9:$BS$34,COLUMN(AL1),FALSE)</f>
        <v>0</v>
      </c>
      <c r="AM139" s="173">
        <f>VLOOKUP($B$139,'Catalytic Projects'!$A$9:$BS$34,COLUMN(AM1),FALSE)</f>
        <v>0</v>
      </c>
      <c r="AN139" s="173">
        <f>VLOOKUP($B$139,'Catalytic Projects'!$A$9:$BS$34,COLUMN(AN1),FALSE)</f>
        <v>0</v>
      </c>
      <c r="AO139" s="173">
        <f>VLOOKUP($B$139,'Catalytic Projects'!$A$9:$BS$34,COLUMN(AO1),FALSE)</f>
        <v>0</v>
      </c>
      <c r="AP139" s="173" t="str">
        <f>VLOOKUP($B$139,'Catalytic Projects'!$A$9:$BS$34,COLUMN(AP1),FALSE)</f>
        <v>Spatial Planning and Urban Design Department</v>
      </c>
      <c r="AQ139" s="173" t="str">
        <f>VLOOKUP($B$139,'Catalytic Projects'!$A$9:$BS$34,COLUMN(AQ1),FALSE)</f>
        <v>Antony Marks</v>
      </c>
      <c r="AR139" s="173">
        <f>VLOOKUP($B$139,'Catalytic Projects'!$A$9:$BS$34,COLUMN(AR1),FALSE)</f>
        <v>0</v>
      </c>
      <c r="AS139" s="173">
        <f>VLOOKUP($B$139,'Catalytic Projects'!$A$9:$BS$34,COLUMN(AS1),FALSE)</f>
        <v>0</v>
      </c>
      <c r="AT139" s="173">
        <f>VLOOKUP($B$139,'Catalytic Projects'!$A$9:$BS$34,COLUMN(AT1),FALSE)</f>
        <v>0</v>
      </c>
      <c r="AU139" s="173">
        <f>VLOOKUP($B$139,'Catalytic Projects'!$A$9:$BS$34,COLUMN(AU1),FALSE)</f>
        <v>0</v>
      </c>
      <c r="AV139" s="173">
        <f>VLOOKUP($B$139,'Catalytic Projects'!$A$9:$BS$34,COLUMN(AV1),FALSE)</f>
        <v>0</v>
      </c>
      <c r="AW139" s="173">
        <f>VLOOKUP($B$139,'Catalytic Projects'!$A$9:$BS$34,COLUMN(AW1),FALSE)</f>
        <v>0</v>
      </c>
      <c r="AX139" s="173">
        <f>VLOOKUP($B$139,'Catalytic Projects'!$A$9:$BS$34,COLUMN(AX1),FALSE)</f>
        <v>0</v>
      </c>
      <c r="AY139" s="173">
        <f>VLOOKUP($B$139,'Catalytic Projects'!$A$9:$BS$34,COLUMN(AY1),FALSE)</f>
        <v>0</v>
      </c>
      <c r="AZ139" s="173">
        <f>VLOOKUP($B$139,'Catalytic Projects'!$A$9:$BS$34,COLUMN(AZ1),FALSE)</f>
        <v>0</v>
      </c>
      <c r="BA139" s="173">
        <f>VLOOKUP($B$139,'Catalytic Projects'!$A$9:$BS$34,COLUMN(BA1),FALSE)</f>
        <v>0</v>
      </c>
      <c r="BB139" s="173">
        <f>VLOOKUP($B$139,'Catalytic Projects'!$A$9:$BS$34,COLUMN(BB1),FALSE)</f>
        <v>0</v>
      </c>
      <c r="BC139" s="173">
        <f>VLOOKUP($B$139,'Catalytic Projects'!$A$9:$BS$34,COLUMN(BC1),FALSE)</f>
        <v>0</v>
      </c>
    </row>
    <row r="140" spans="1:15" s="212" customFormat="1" ht="15">
      <c r="A140" s="263"/>
      <c r="O140" s="213"/>
    </row>
    <row r="141" spans="1:15" s="212" customFormat="1" ht="15">
      <c r="A141" s="263"/>
      <c r="O141" s="213"/>
    </row>
    <row r="142" spans="1:15" s="212" customFormat="1" ht="15">
      <c r="A142" s="264"/>
      <c r="O142" s="213"/>
    </row>
    <row r="143" spans="1:15" s="212" customFormat="1" ht="15">
      <c r="A143" s="264"/>
      <c r="O143" s="213"/>
    </row>
    <row r="144" spans="1:15" s="212" customFormat="1" ht="15">
      <c r="A144" s="264"/>
      <c r="O144" s="213"/>
    </row>
    <row r="145" spans="1:15" s="212" customFormat="1" ht="15">
      <c r="A145" s="264"/>
      <c r="O145" s="213"/>
    </row>
    <row r="146" spans="1:15" s="212" customFormat="1" ht="15">
      <c r="A146" s="264"/>
      <c r="O146" s="213"/>
    </row>
    <row r="147" spans="1:15" s="212" customFormat="1" ht="15">
      <c r="A147" s="264"/>
      <c r="O147" s="213"/>
    </row>
    <row r="148" spans="1:15" s="212" customFormat="1" ht="15">
      <c r="A148" s="264"/>
      <c r="O148" s="213"/>
    </row>
    <row r="149" spans="1:15" s="212" customFormat="1" ht="15">
      <c r="A149" s="264"/>
      <c r="O149" s="213"/>
    </row>
    <row r="150" spans="1:15" s="212" customFormat="1" ht="15">
      <c r="A150" s="264"/>
      <c r="O150" s="213"/>
    </row>
    <row r="151" spans="1:15" s="212" customFormat="1" ht="15">
      <c r="A151" s="264"/>
      <c r="O151" s="213"/>
    </row>
  </sheetData>
  <sheetProtection sort="0" autoFilter="0" pivotTables="0"/>
  <autoFilter ref="A8:BC139"/>
  <conditionalFormatting sqref="D20:BC20 AW21:BC29 BC40:BC43">
    <cfRule type="expression" priority="27" dxfId="0">
      <formula>AND($AW$20="Yes",$AX$20="Yes",$AY$20="Yes",$AZ$20="Yes",$BA$20="Yes",$BB$20="Yes",$BC$20="Yes")</formula>
    </cfRule>
    <cfRule type="expression" priority="28" dxfId="0">
      <formula>"and($AV$20=""Yes"",$AW$20=""Yes"", $AX$20=""Yes"", $AY$20=""Yes"", $AZ$20=""Yes"", $BA$20=""Yes"", $BB$20=""Yes) "</formula>
    </cfRule>
  </conditionalFormatting>
  <conditionalFormatting sqref="AW33:BC33">
    <cfRule type="expression" priority="25" dxfId="0">
      <formula>AND($AW$20="Yes",$AX$20="Yes",$AY$20="Yes",$AZ$20="Yes",$BA$20="Yes",$BB$20="Yes",$BC$20="Yes")</formula>
    </cfRule>
    <cfRule type="expression" priority="26" dxfId="0">
      <formula>"and($AV$20=""Yes"",$AW$20=""Yes"", $AX$20=""Yes"", $AY$20=""Yes"", $AZ$20=""Yes"", $BA$20=""Yes"", $BB$20=""Yes) "</formula>
    </cfRule>
  </conditionalFormatting>
  <conditionalFormatting sqref="AW39:BC39">
    <cfRule type="expression" priority="23" dxfId="0">
      <formula>AND($AW$20="Yes",$AX$20="Yes",$AY$20="Yes",$AZ$20="Yes",$BA$20="Yes",$BB$20="Yes",$BC$20="Yes")</formula>
    </cfRule>
    <cfRule type="expression" priority="24" dxfId="0">
      <formula>"and($AV$20=""Yes"",$AW$20=""Yes"", $AX$20=""Yes"", $AY$20=""Yes"", $AZ$20=""Yes"", $BA$20=""Yes"", $BB$20=""Yes) "</formula>
    </cfRule>
  </conditionalFormatting>
  <conditionalFormatting sqref="AW40:BB40">
    <cfRule type="expression" priority="21" dxfId="0">
      <formula>AND($AW$20="Yes",$AX$20="Yes",$AY$20="Yes",$AZ$20="Yes",$BA$20="Yes",$BB$20="Yes",$BC$20="Yes")</formula>
    </cfRule>
    <cfRule type="expression" priority="22" dxfId="0">
      <formula>"and($AV$20=""Yes"",$AW$20=""Yes"", $AX$20=""Yes"", $AY$20=""Yes"", $AZ$20=""Yes"", $BA$20=""Yes"", $BB$20=""Yes) "</formula>
    </cfRule>
  </conditionalFormatting>
  <conditionalFormatting sqref="AW41:BB43">
    <cfRule type="expression" priority="19" dxfId="0">
      <formula>AND($AW$20="Yes",$AX$20="Yes",$AY$20="Yes",$AZ$20="Yes",$BA$20="Yes",$BB$20="Yes",$BC$20="Yes")</formula>
    </cfRule>
    <cfRule type="expression" priority="20" dxfId="0">
      <formula>"and($AV$20=""Yes"",$AW$20=""Yes"", $AX$20=""Yes"", $AY$20=""Yes"", $AZ$20=""Yes"", $BA$20=""Yes"", $BB$20=""Yes) "</formula>
    </cfRule>
  </conditionalFormatting>
  <conditionalFormatting sqref="A48:BC58 A102:BC102 A101:AW101 A103:A104 A108:BC110 A105:AW105 A111:AW111 A112:AV123 A124:A136 A65:BC74 A60:A64 A76:BC89 A75 A92:BC93 A90:A91 A100:BC100 A94:A99 A106:A107 A59:B59">
    <cfRule type="expression" priority="18" dxfId="0">
      <formula>AND($AW48="Yes",$AX48="Yes",$AY48="Yes",$AZ48="Yes",$BA48="Yes",$BB48="Yes",$BC48="Yes")</formula>
    </cfRule>
  </conditionalFormatting>
  <conditionalFormatting sqref="AW112">
    <cfRule type="expression" priority="17" dxfId="0">
      <formula>AND($AW112="Yes",$AX112="Yes",$AY112="Yes",$AZ112="Yes",$BA112="Yes",$BB112="Yes",$BC112="Yes")</formula>
    </cfRule>
  </conditionalFormatting>
  <conditionalFormatting sqref="AW113">
    <cfRule type="expression" priority="16" dxfId="0">
      <formula>AND($AW113="Yes",$AX113="Yes",$AY113="Yes",$AZ113="Yes",$BA113="Yes",$BB113="Yes",$BC113="Yes")</formula>
    </cfRule>
  </conditionalFormatting>
  <conditionalFormatting sqref="AW114">
    <cfRule type="expression" priority="15" dxfId="0">
      <formula>AND($AW114="Yes",$AX114="Yes",$AY114="Yes",$AZ114="Yes",$BA114="Yes",$BB114="Yes",$BC114="Yes")</formula>
    </cfRule>
  </conditionalFormatting>
  <conditionalFormatting sqref="AW115">
    <cfRule type="expression" priority="14" dxfId="0">
      <formula>AND($AW115="Yes",$AX115="Yes",$AY115="Yes",$AZ115="Yes",$BA115="Yes",$BB115="Yes",$BC115="Yes")</formula>
    </cfRule>
  </conditionalFormatting>
  <conditionalFormatting sqref="AW116">
    <cfRule type="expression" priority="13" dxfId="0">
      <formula>AND($AW116="Yes",$AX116="Yes",$AY116="Yes",$AZ116="Yes",$BA116="Yes",$BB116="Yes",$BC116="Yes")</formula>
    </cfRule>
  </conditionalFormatting>
  <conditionalFormatting sqref="AW117">
    <cfRule type="expression" priority="12" dxfId="0">
      <formula>AND($AW117="Yes",$AX117="Yes",$AY117="Yes",$AZ117="Yes",$BA117="Yes",$BB117="Yes",$BC117="Yes")</formula>
    </cfRule>
  </conditionalFormatting>
  <conditionalFormatting sqref="AW118">
    <cfRule type="expression" priority="11" dxfId="0">
      <formula>AND($AW118="Yes",$AX118="Yes",$AY118="Yes",$AZ118="Yes",$BA118="Yes",$BB118="Yes",$BC118="Yes")</formula>
    </cfRule>
  </conditionalFormatting>
  <conditionalFormatting sqref="AW119">
    <cfRule type="expression" priority="10" dxfId="0">
      <formula>AND($AW119="Yes",$AX119="Yes",$AY119="Yes",$AZ119="Yes",$BA119="Yes",$BB119="Yes",$BC119="Yes")</formula>
    </cfRule>
  </conditionalFormatting>
  <conditionalFormatting sqref="AW120">
    <cfRule type="expression" priority="9" dxfId="0">
      <formula>AND($AW120="Yes",$AX120="Yes",$AY120="Yes",$AZ120="Yes",$BA120="Yes",$BB120="Yes",$BC120="Yes")</formula>
    </cfRule>
  </conditionalFormatting>
  <conditionalFormatting sqref="AW121">
    <cfRule type="expression" priority="8" dxfId="0">
      <formula>AND($AW121="Yes",$AX121="Yes",$AY121="Yes",$AZ121="Yes",$BA121="Yes",$BB121="Yes",$BC121="Yes")</formula>
    </cfRule>
  </conditionalFormatting>
  <conditionalFormatting sqref="AW122">
    <cfRule type="expression" priority="7" dxfId="0">
      <formula>AND($AW122="Yes",$AX122="Yes",$AY122="Yes",$AZ122="Yes",$BA122="Yes",$BB122="Yes",$BC122="Yes")</formula>
    </cfRule>
  </conditionalFormatting>
  <conditionalFormatting sqref="AW123">
    <cfRule type="expression" priority="6" dxfId="0">
      <formula>AND($AW123="Yes",$AX123="Yes",$AY123="Yes",$AZ123="Yes",$BA123="Yes",$BB123="Yes",$BC123="Yes")</formula>
    </cfRule>
  </conditionalFormatting>
  <conditionalFormatting sqref="B124:AV124">
    <cfRule type="expression" priority="5" dxfId="0">
      <formula>AND($AW124="Yes",$AX124="Yes",$AY124="Yes",$AZ124="Yes",$BA124="Yes",$BB124="Yes",$BC124="Yes")</formula>
    </cfRule>
  </conditionalFormatting>
  <conditionalFormatting sqref="AW124">
    <cfRule type="expression" priority="4" dxfId="0">
      <formula>AND($AW124="Yes",$AX124="Yes",$AY124="Yes",$AZ124="Yes",$BA124="Yes",$BB124="Yes",$BC124="Yes")</formula>
    </cfRule>
  </conditionalFormatting>
  <conditionalFormatting sqref="B125:AV127 B129:AV134">
    <cfRule type="expression" priority="3" dxfId="0">
      <formula>AND($AW125="Yes",$AX125="Yes",$AY125="Yes",$AZ125="Yes",$BA125="Yes",$BB125="Yes",$BC125="Yes")</formula>
    </cfRule>
  </conditionalFormatting>
  <conditionalFormatting sqref="AW125:AW127 AW129:AW134">
    <cfRule type="expression" priority="2" dxfId="0">
      <formula>AND($AW125="Yes",$AX125="Yes",$AY125="Yes",$AZ125="Yes",$BA125="Yes",$BB125="Yes",$BC125="Yes")</formula>
    </cfRule>
  </conditionalFormatting>
  <conditionalFormatting sqref="A137:A141">
    <cfRule type="expression" priority="1" dxfId="0">
      <formula>AND($AW137="Yes",$AX137="Yes",$AY137="Yes",$AZ137="Yes",$BA137="Yes",$BB137="Yes",$BC137="Yes")</formula>
    </cfRule>
  </conditionalFormatting>
  <hyperlinks>
    <hyperlink ref="AS105" r:id="rId1" display="francois.joubert@westerncape.gov.za "/>
    <hyperlink ref="AS102" r:id="rId2" display="francois.joubert@westerncape.gov.za"/>
    <hyperlink ref="AS101" r:id="rId3" display="francois.joubert@westerncape.gov.za "/>
    <hyperlink ref="AS100" r:id="rId4" display="francois.joubert@westerncape.gov.za"/>
    <hyperlink ref="AS93" r:id="rId5" display="mida.kirova@capetown.gov.za"/>
    <hyperlink ref="AS92" r:id="rId6" display="mida.kirova@capetown.gov.za"/>
  </hyperlinks>
  <printOptions/>
  <pageMargins left="0.2362204724409449" right="0.2362204724409449" top="0.7480314960629921" bottom="0.7480314960629921" header="0.31496062992125984" footer="0.31496062992125984"/>
  <pageSetup fitToHeight="22" fitToWidth="1" horizontalDpi="300" verticalDpi="300" orientation="landscape" scale="10" r:id="rId9"/>
  <legacyDrawing r:id="rId8"/>
</worksheet>
</file>

<file path=xl/worksheets/sheet2.xml><?xml version="1.0" encoding="utf-8"?>
<worksheet xmlns="http://schemas.openxmlformats.org/spreadsheetml/2006/main" xmlns:r="http://schemas.openxmlformats.org/officeDocument/2006/relationships">
  <sheetPr>
    <tabColor rgb="FFFFFF00"/>
  </sheetPr>
  <dimension ref="A1:BS35"/>
  <sheetViews>
    <sheetView tabSelected="1" zoomScale="86" zoomScaleNormal="86" zoomScaleSheetLayoutView="30" zoomScalePageLayoutView="0" workbookViewId="0" topLeftCell="A3">
      <pane xSplit="2" ySplit="6" topLeftCell="C9" activePane="bottomRight" state="frozen"/>
      <selection pane="topLeft" activeCell="A3" sqref="A3"/>
      <selection pane="topRight" activeCell="C3" sqref="C3"/>
      <selection pane="bottomLeft" activeCell="A9" sqref="A9"/>
      <selection pane="bottomRight" activeCell="AE26" sqref="AE26"/>
    </sheetView>
  </sheetViews>
  <sheetFormatPr defaultColWidth="9.140625" defaultRowHeight="15"/>
  <cols>
    <col min="1" max="2" width="9.140625" style="1" customWidth="1"/>
    <col min="3" max="5" width="22.7109375" style="1" customWidth="1"/>
    <col min="6" max="6" width="5.140625" style="1" customWidth="1"/>
    <col min="7" max="7" width="30.421875" style="1" customWidth="1"/>
    <col min="8" max="9" width="22.7109375" style="1" customWidth="1"/>
    <col min="10" max="10" width="1.7109375" style="1" customWidth="1"/>
    <col min="11" max="11" width="24.7109375" style="1" customWidth="1"/>
    <col min="12" max="12" width="30.00390625" style="1" customWidth="1"/>
    <col min="13" max="13" width="30.421875" style="1" customWidth="1"/>
    <col min="14" max="14" width="28.421875" style="1" customWidth="1"/>
    <col min="15" max="15" width="28.421875" style="131" customWidth="1"/>
    <col min="16" max="16" width="20.7109375" style="131" customWidth="1"/>
    <col min="17" max="17" width="20.7109375" style="1" customWidth="1"/>
    <col min="18" max="18" width="24.00390625" style="1" customWidth="1"/>
    <col min="19" max="20" width="20.7109375" style="1" customWidth="1"/>
    <col min="21" max="22" width="20.8515625" style="1" customWidth="1"/>
    <col min="23" max="23" width="20.7109375" style="1" customWidth="1"/>
    <col min="24" max="32" width="22.7109375" style="1" customWidth="1"/>
    <col min="33" max="33" width="26.421875" style="1" customWidth="1"/>
    <col min="34" max="34" width="22.7109375" style="1" customWidth="1"/>
    <col min="35" max="35" width="6.140625" style="1" customWidth="1"/>
    <col min="36" max="36" width="22.7109375" style="1" customWidth="1"/>
    <col min="37" max="37" width="24.8515625" style="1" customWidth="1"/>
    <col min="38" max="39" width="20.8515625" style="1" customWidth="1"/>
    <col min="40" max="40" width="2.421875" style="1" customWidth="1"/>
    <col min="41" max="41" width="18.28125" style="1" customWidth="1"/>
    <col min="42" max="42" width="18.140625" style="1" customWidth="1"/>
    <col min="43" max="43" width="18.7109375" style="1" customWidth="1"/>
    <col min="44" max="46" width="18.140625" style="1" customWidth="1"/>
    <col min="47" max="48" width="18.28125" style="1" customWidth="1"/>
    <col min="49" max="49" width="36.57421875" style="1" customWidth="1"/>
    <col min="50" max="50" width="25.8515625" style="1" customWidth="1"/>
    <col min="51" max="51" width="14.140625" style="1" bestFit="1" customWidth="1"/>
    <col min="52" max="52" width="15.140625" style="1" bestFit="1" customWidth="1"/>
    <col min="53" max="53" width="14.421875" style="1" bestFit="1" customWidth="1"/>
    <col min="54" max="54" width="14.8515625" style="1" bestFit="1" customWidth="1"/>
    <col min="55" max="55" width="15.140625" style="1" bestFit="1" customWidth="1"/>
    <col min="56" max="56" width="15.7109375" style="129" customWidth="1"/>
    <col min="57" max="57" width="2.8515625" style="130" customWidth="1"/>
    <col min="58" max="58" width="9.7109375" style="1" customWidth="1"/>
    <col min="59" max="61" width="9.140625" style="1" customWidth="1"/>
    <col min="62" max="62" width="9.28125" style="1" customWidth="1"/>
    <col min="63" max="63" width="9.28125" style="251" customWidth="1"/>
    <col min="64" max="64" width="2.7109375" style="130" customWidth="1"/>
    <col min="65" max="65" width="13.28125" style="1" customWidth="1"/>
    <col min="66" max="16384" width="9.140625" style="1" customWidth="1"/>
  </cols>
  <sheetData>
    <row r="1" spans="3:56" ht="46.5">
      <c r="C1" s="2" t="s">
        <v>0</v>
      </c>
      <c r="BD1" s="1"/>
    </row>
    <row r="2" ht="15">
      <c r="BD2" s="1"/>
    </row>
    <row r="3" ht="15">
      <c r="BD3" s="1"/>
    </row>
    <row r="4" spans="2:71" s="3" customFormat="1" ht="70.5" customHeight="1">
      <c r="B4" s="4"/>
      <c r="C4" s="291" t="s">
        <v>1</v>
      </c>
      <c r="D4" s="291"/>
      <c r="E4" s="291"/>
      <c r="F4" s="5"/>
      <c r="G4" s="291" t="s">
        <v>2</v>
      </c>
      <c r="H4" s="291"/>
      <c r="I4" s="291"/>
      <c r="J4" s="5"/>
      <c r="K4" s="291" t="s">
        <v>3</v>
      </c>
      <c r="L4" s="291"/>
      <c r="M4" s="291"/>
      <c r="N4" s="291"/>
      <c r="O4" s="291"/>
      <c r="P4" s="291"/>
      <c r="Q4" s="291"/>
      <c r="R4" s="291"/>
      <c r="S4" s="291"/>
      <c r="T4" s="291"/>
      <c r="U4" s="291"/>
      <c r="V4" s="291"/>
      <c r="W4" s="282"/>
      <c r="X4" s="284"/>
      <c r="Y4" s="291"/>
      <c r="Z4" s="291"/>
      <c r="AA4" s="291"/>
      <c r="AB4" s="291"/>
      <c r="AC4" s="291"/>
      <c r="AD4" s="291"/>
      <c r="AE4" s="291"/>
      <c r="AF4" s="282"/>
      <c r="AG4" s="6"/>
      <c r="AH4" s="6"/>
      <c r="AI4" s="7"/>
      <c r="AJ4" s="291" t="s">
        <v>4</v>
      </c>
      <c r="AK4" s="291"/>
      <c r="AL4" s="282"/>
      <c r="AM4" s="8"/>
      <c r="AN4" s="7"/>
      <c r="AO4" s="291" t="s">
        <v>5</v>
      </c>
      <c r="AP4" s="291"/>
      <c r="AQ4" s="282"/>
      <c r="AR4" s="9"/>
      <c r="AS4" s="10"/>
      <c r="AT4" s="11"/>
      <c r="AU4" s="11"/>
      <c r="AV4" s="11"/>
      <c r="AW4" s="282" t="s">
        <v>6</v>
      </c>
      <c r="AX4" s="283"/>
      <c r="AY4" s="283"/>
      <c r="AZ4" s="283"/>
      <c r="BA4" s="283"/>
      <c r="BB4" s="283"/>
      <c r="BC4" s="284"/>
      <c r="BD4" s="114" t="s">
        <v>857</v>
      </c>
      <c r="BE4" s="158"/>
      <c r="BF4" s="301" t="s">
        <v>871</v>
      </c>
      <c r="BG4" s="301"/>
      <c r="BH4" s="301"/>
      <c r="BI4" s="301"/>
      <c r="BJ4" s="301"/>
      <c r="BK4" s="252"/>
      <c r="BL4" s="160"/>
      <c r="BM4" s="302" t="s">
        <v>872</v>
      </c>
      <c r="BN4" s="302"/>
      <c r="BO4" s="302"/>
      <c r="BP4" s="302"/>
      <c r="BQ4" s="302"/>
      <c r="BR4" s="302"/>
      <c r="BS4" s="302"/>
    </row>
    <row r="5" spans="2:71" s="7" customFormat="1" ht="27" customHeight="1">
      <c r="B5" s="12"/>
      <c r="C5" s="13" t="s">
        <v>7</v>
      </c>
      <c r="D5" s="13" t="s">
        <v>8</v>
      </c>
      <c r="E5" s="13" t="s">
        <v>9</v>
      </c>
      <c r="F5" s="14"/>
      <c r="G5" s="13" t="s">
        <v>10</v>
      </c>
      <c r="H5" s="13" t="s">
        <v>11</v>
      </c>
      <c r="I5" s="13" t="s">
        <v>12</v>
      </c>
      <c r="J5" s="14"/>
      <c r="K5" s="13" t="s">
        <v>13</v>
      </c>
      <c r="L5" s="15" t="s">
        <v>14</v>
      </c>
      <c r="M5" s="16"/>
      <c r="N5" s="16"/>
      <c r="O5" s="132"/>
      <c r="P5" s="132"/>
      <c r="Q5" s="16"/>
      <c r="R5" s="16"/>
      <c r="S5" s="16"/>
      <c r="T5" s="16"/>
      <c r="U5" s="17"/>
      <c r="V5" s="18" t="s">
        <v>15</v>
      </c>
      <c r="W5" s="19"/>
      <c r="X5" s="19"/>
      <c r="Y5" s="19"/>
      <c r="Z5" s="19"/>
      <c r="AA5" s="19"/>
      <c r="AB5" s="19"/>
      <c r="AC5" s="19"/>
      <c r="AD5" s="20"/>
      <c r="AE5" s="19"/>
      <c r="AF5" s="19"/>
      <c r="AG5" s="19"/>
      <c r="AH5" s="21"/>
      <c r="AJ5" s="13" t="s">
        <v>16</v>
      </c>
      <c r="AK5" s="18" t="s">
        <v>17</v>
      </c>
      <c r="AL5" s="16"/>
      <c r="AM5" s="17"/>
      <c r="AO5" s="13" t="s">
        <v>18</v>
      </c>
      <c r="AP5" s="13" t="s">
        <v>19</v>
      </c>
      <c r="AQ5" s="13" t="s">
        <v>20</v>
      </c>
      <c r="AR5" s="13" t="s">
        <v>21</v>
      </c>
      <c r="AS5" s="13" t="s">
        <v>22</v>
      </c>
      <c r="AT5" s="13" t="s">
        <v>23</v>
      </c>
      <c r="AU5" s="13" t="s">
        <v>24</v>
      </c>
      <c r="AV5" s="13" t="s">
        <v>25</v>
      </c>
      <c r="AW5" s="15" t="s">
        <v>26</v>
      </c>
      <c r="AX5" s="15" t="s">
        <v>27</v>
      </c>
      <c r="AY5" s="15" t="s">
        <v>28</v>
      </c>
      <c r="AZ5" s="15" t="s">
        <v>29</v>
      </c>
      <c r="BA5" s="15" t="s">
        <v>30</v>
      </c>
      <c r="BB5" s="15" t="s">
        <v>31</v>
      </c>
      <c r="BC5" s="15" t="s">
        <v>32</v>
      </c>
      <c r="BD5" s="15" t="s">
        <v>856</v>
      </c>
      <c r="BE5" s="104"/>
      <c r="BF5" s="152"/>
      <c r="BG5" s="15"/>
      <c r="BH5" s="15"/>
      <c r="BI5" s="15"/>
      <c r="BJ5" s="15"/>
      <c r="BK5" s="15"/>
      <c r="BL5" s="104"/>
      <c r="BM5" s="152"/>
      <c r="BN5" s="15"/>
      <c r="BO5" s="15"/>
      <c r="BP5" s="15"/>
      <c r="BQ5" s="15"/>
      <c r="BR5" s="15"/>
      <c r="BS5" s="15"/>
    </row>
    <row r="6" spans="1:71" s="29" customFormat="1" ht="29.25" customHeight="1">
      <c r="A6" s="22"/>
      <c r="B6" s="22"/>
      <c r="C6" s="285"/>
      <c r="D6" s="285"/>
      <c r="E6" s="285"/>
      <c r="F6" s="287"/>
      <c r="G6" s="285"/>
      <c r="H6" s="285"/>
      <c r="I6" s="285"/>
      <c r="J6" s="287"/>
      <c r="K6" s="289" t="s">
        <v>33</v>
      </c>
      <c r="L6" s="289" t="s">
        <v>34</v>
      </c>
      <c r="M6" s="289" t="s">
        <v>35</v>
      </c>
      <c r="N6" s="289" t="s">
        <v>36</v>
      </c>
      <c r="O6" s="297" t="s">
        <v>846</v>
      </c>
      <c r="P6" s="292" t="s">
        <v>37</v>
      </c>
      <c r="Q6" s="294" t="s">
        <v>38</v>
      </c>
      <c r="R6" s="295"/>
      <c r="S6" s="295"/>
      <c r="T6" s="295"/>
      <c r="U6" s="296"/>
      <c r="V6" s="23" t="s">
        <v>39</v>
      </c>
      <c r="W6" s="24"/>
      <c r="X6" s="25"/>
      <c r="Y6" s="23" t="s">
        <v>40</v>
      </c>
      <c r="Z6" s="24"/>
      <c r="AA6" s="25"/>
      <c r="AB6" s="23" t="s">
        <v>41</v>
      </c>
      <c r="AC6" s="24"/>
      <c r="AD6" s="24"/>
      <c r="AE6" s="24"/>
      <c r="AF6" s="24"/>
      <c r="AG6" s="24"/>
      <c r="AH6" s="25"/>
      <c r="AI6" s="7"/>
      <c r="AJ6" s="26"/>
      <c r="AK6" s="27" t="s">
        <v>42</v>
      </c>
      <c r="AL6" s="27" t="s">
        <v>43</v>
      </c>
      <c r="AM6" s="27"/>
      <c r="AN6" s="28"/>
      <c r="AO6" s="26"/>
      <c r="AP6" s="26"/>
      <c r="AQ6" s="26"/>
      <c r="AR6" s="26"/>
      <c r="AS6" s="26"/>
      <c r="AT6" s="26"/>
      <c r="AU6" s="26"/>
      <c r="AV6" s="26"/>
      <c r="AW6" s="289"/>
      <c r="AX6" s="289"/>
      <c r="AY6" s="289"/>
      <c r="AZ6" s="289"/>
      <c r="BA6" s="289"/>
      <c r="BB6" s="289"/>
      <c r="BC6" s="289"/>
      <c r="BD6" s="294"/>
      <c r="BE6" s="43"/>
      <c r="BF6" s="296"/>
      <c r="BG6" s="289"/>
      <c r="BH6" s="289"/>
      <c r="BI6" s="289"/>
      <c r="BJ6" s="289"/>
      <c r="BK6" s="289"/>
      <c r="BL6" s="43"/>
      <c r="BM6" s="296"/>
      <c r="BN6" s="289"/>
      <c r="BO6" s="289"/>
      <c r="BP6" s="289"/>
      <c r="BQ6" s="289"/>
      <c r="BR6" s="289"/>
      <c r="BS6" s="289"/>
    </row>
    <row r="7" spans="1:71" s="29" customFormat="1" ht="35.25" customHeight="1">
      <c r="A7" s="139"/>
      <c r="B7" s="139"/>
      <c r="C7" s="286"/>
      <c r="D7" s="286"/>
      <c r="E7" s="286"/>
      <c r="F7" s="288"/>
      <c r="G7" s="286"/>
      <c r="H7" s="286"/>
      <c r="I7" s="286"/>
      <c r="J7" s="288"/>
      <c r="K7" s="290"/>
      <c r="L7" s="290"/>
      <c r="M7" s="290"/>
      <c r="N7" s="290"/>
      <c r="O7" s="298"/>
      <c r="P7" s="293"/>
      <c r="Q7" s="26" t="s">
        <v>44</v>
      </c>
      <c r="R7" s="26" t="s">
        <v>45</v>
      </c>
      <c r="S7" s="26" t="s">
        <v>46</v>
      </c>
      <c r="T7" s="26" t="s">
        <v>47</v>
      </c>
      <c r="U7" s="26" t="s">
        <v>48</v>
      </c>
      <c r="V7" s="26" t="s">
        <v>49</v>
      </c>
      <c r="W7" s="26" t="s">
        <v>50</v>
      </c>
      <c r="X7" s="140" t="s">
        <v>51</v>
      </c>
      <c r="Y7" s="26" t="s">
        <v>52</v>
      </c>
      <c r="Z7" s="140" t="s">
        <v>53</v>
      </c>
      <c r="AA7" s="140" t="s">
        <v>54</v>
      </c>
      <c r="AB7" s="140" t="s">
        <v>55</v>
      </c>
      <c r="AC7" s="140" t="s">
        <v>56</v>
      </c>
      <c r="AD7" s="140" t="s">
        <v>57</v>
      </c>
      <c r="AE7" s="140" t="s">
        <v>58</v>
      </c>
      <c r="AF7" s="26" t="s">
        <v>59</v>
      </c>
      <c r="AG7" s="26" t="s">
        <v>60</v>
      </c>
      <c r="AH7" s="140" t="s">
        <v>61</v>
      </c>
      <c r="AI7" s="7"/>
      <c r="AJ7" s="141"/>
      <c r="AK7" s="141"/>
      <c r="AL7" s="141"/>
      <c r="AM7" s="141"/>
      <c r="AN7" s="7"/>
      <c r="AO7" s="141"/>
      <c r="AP7" s="141"/>
      <c r="AQ7" s="141"/>
      <c r="AR7" s="141"/>
      <c r="AS7" s="141"/>
      <c r="AT7" s="141"/>
      <c r="AU7" s="141"/>
      <c r="AV7" s="141"/>
      <c r="AW7" s="290"/>
      <c r="AX7" s="290"/>
      <c r="AY7" s="290"/>
      <c r="AZ7" s="290"/>
      <c r="BA7" s="290"/>
      <c r="BB7" s="290"/>
      <c r="BC7" s="290"/>
      <c r="BD7" s="299"/>
      <c r="BE7" s="43"/>
      <c r="BF7" s="300"/>
      <c r="BG7" s="290"/>
      <c r="BH7" s="290"/>
      <c r="BI7" s="290"/>
      <c r="BJ7" s="290"/>
      <c r="BK7" s="290"/>
      <c r="BL7" s="43"/>
      <c r="BM7" s="300"/>
      <c r="BN7" s="290"/>
      <c r="BO7" s="290"/>
      <c r="BP7" s="290"/>
      <c r="BQ7" s="290"/>
      <c r="BR7" s="290"/>
      <c r="BS7" s="290"/>
    </row>
    <row r="8" spans="1:71" s="112" customFormat="1" ht="63" customHeight="1">
      <c r="A8" s="142" t="s">
        <v>62</v>
      </c>
      <c r="B8" s="143" t="s">
        <v>874</v>
      </c>
      <c r="C8" s="144" t="s">
        <v>63</v>
      </c>
      <c r="D8" s="111" t="s">
        <v>64</v>
      </c>
      <c r="E8" s="111" t="s">
        <v>65</v>
      </c>
      <c r="F8" s="145"/>
      <c r="G8" s="111"/>
      <c r="H8" s="111"/>
      <c r="I8" s="111"/>
      <c r="J8" s="145"/>
      <c r="K8" s="111" t="s">
        <v>66</v>
      </c>
      <c r="L8" s="111"/>
      <c r="M8" s="111" t="s">
        <v>67</v>
      </c>
      <c r="N8" s="111"/>
      <c r="O8" s="146"/>
      <c r="P8" s="146"/>
      <c r="Q8" s="111"/>
      <c r="R8" s="111"/>
      <c r="S8" s="111"/>
      <c r="T8" s="111"/>
      <c r="U8" s="111"/>
      <c r="V8" s="111"/>
      <c r="W8" s="111"/>
      <c r="X8" s="111"/>
      <c r="Y8" s="111"/>
      <c r="Z8" s="111"/>
      <c r="AA8" s="111"/>
      <c r="AB8" s="111"/>
      <c r="AC8" s="111"/>
      <c r="AD8" s="111"/>
      <c r="AE8" s="111"/>
      <c r="AF8" s="111"/>
      <c r="AG8" s="111"/>
      <c r="AH8" s="111"/>
      <c r="AI8" s="83"/>
      <c r="AJ8" s="111" t="s">
        <v>68</v>
      </c>
      <c r="AK8" s="111"/>
      <c r="AL8" s="111"/>
      <c r="AM8" s="111"/>
      <c r="AN8" s="83"/>
      <c r="AO8" s="111"/>
      <c r="AP8" s="111"/>
      <c r="AQ8" s="111"/>
      <c r="AR8" s="111"/>
      <c r="AS8" s="111"/>
      <c r="AT8" s="111"/>
      <c r="AU8" s="110"/>
      <c r="AV8" s="110"/>
      <c r="AW8" s="111"/>
      <c r="AX8" s="111"/>
      <c r="AY8" s="111"/>
      <c r="AZ8" s="111"/>
      <c r="BA8" s="111"/>
      <c r="BB8" s="111"/>
      <c r="BC8" s="111"/>
      <c r="BD8" s="154"/>
      <c r="BE8" s="159"/>
      <c r="BF8" s="116" t="s">
        <v>858</v>
      </c>
      <c r="BG8" s="115" t="s">
        <v>859</v>
      </c>
      <c r="BH8" s="115" t="s">
        <v>860</v>
      </c>
      <c r="BI8" s="115" t="s">
        <v>861</v>
      </c>
      <c r="BJ8" s="115" t="s">
        <v>862</v>
      </c>
      <c r="BK8" s="115" t="s">
        <v>870</v>
      </c>
      <c r="BL8" s="104"/>
      <c r="BM8" s="116" t="s">
        <v>863</v>
      </c>
      <c r="BN8" s="115" t="s">
        <v>864</v>
      </c>
      <c r="BO8" s="115" t="s">
        <v>865</v>
      </c>
      <c r="BP8" s="115" t="s">
        <v>866</v>
      </c>
      <c r="BQ8" s="115" t="s">
        <v>867</v>
      </c>
      <c r="BR8" s="115" t="s">
        <v>868</v>
      </c>
      <c r="BS8" s="115" t="s">
        <v>869</v>
      </c>
    </row>
    <row r="9" spans="1:71" s="103" customFormat="1" ht="58.5" customHeight="1">
      <c r="A9" s="43">
        <v>1</v>
      </c>
      <c r="B9" s="43">
        <v>9</v>
      </c>
      <c r="C9" s="43"/>
      <c r="D9" s="43" t="s">
        <v>114</v>
      </c>
      <c r="E9" s="43"/>
      <c r="F9" s="43"/>
      <c r="G9" s="43" t="s">
        <v>70</v>
      </c>
      <c r="H9" s="43"/>
      <c r="I9" s="43" t="s">
        <v>72</v>
      </c>
      <c r="J9" s="43"/>
      <c r="K9" s="43" t="s">
        <v>883</v>
      </c>
      <c r="L9" s="48" t="s">
        <v>91</v>
      </c>
      <c r="M9" s="48" t="s">
        <v>834</v>
      </c>
      <c r="N9" s="104" t="s">
        <v>848</v>
      </c>
      <c r="O9" s="134">
        <v>579310</v>
      </c>
      <c r="P9" s="134">
        <v>28917</v>
      </c>
      <c r="Q9" s="43" t="s">
        <v>884</v>
      </c>
      <c r="R9" s="43" t="s">
        <v>885</v>
      </c>
      <c r="S9" s="43" t="s">
        <v>75</v>
      </c>
      <c r="T9" s="43" t="s">
        <v>75</v>
      </c>
      <c r="U9" s="43" t="s">
        <v>75</v>
      </c>
      <c r="V9" s="135" t="s">
        <v>80</v>
      </c>
      <c r="W9" s="43" t="s">
        <v>349</v>
      </c>
      <c r="X9" s="43" t="s">
        <v>349</v>
      </c>
      <c r="Y9" s="43" t="s">
        <v>349</v>
      </c>
      <c r="Z9" s="43" t="s">
        <v>349</v>
      </c>
      <c r="AA9" s="43" t="s">
        <v>349</v>
      </c>
      <c r="AB9" s="43" t="s">
        <v>349</v>
      </c>
      <c r="AC9" s="43" t="s">
        <v>349</v>
      </c>
      <c r="AD9" s="43" t="s">
        <v>349</v>
      </c>
      <c r="AE9" s="43" t="s">
        <v>349</v>
      </c>
      <c r="AF9" s="43" t="s">
        <v>349</v>
      </c>
      <c r="AG9" s="43" t="s">
        <v>349</v>
      </c>
      <c r="AH9" s="43" t="s">
        <v>349</v>
      </c>
      <c r="AI9" s="43">
        <v>1</v>
      </c>
      <c r="AJ9" s="43"/>
      <c r="AK9" s="43"/>
      <c r="AL9" s="43"/>
      <c r="AM9" s="43"/>
      <c r="AN9" s="43"/>
      <c r="AO9" s="43" t="s">
        <v>576</v>
      </c>
      <c r="AP9" s="43">
        <v>0</v>
      </c>
      <c r="AQ9" s="43" t="s">
        <v>75</v>
      </c>
      <c r="AR9" s="43" t="s">
        <v>75</v>
      </c>
      <c r="AS9" s="43" t="s">
        <v>75</v>
      </c>
      <c r="AT9" s="43" t="s">
        <v>75</v>
      </c>
      <c r="AU9" s="43" t="s">
        <v>75</v>
      </c>
      <c r="AV9" s="43" t="s">
        <v>75</v>
      </c>
      <c r="AW9" s="104" t="s">
        <v>116</v>
      </c>
      <c r="AX9" s="104"/>
      <c r="AY9" s="104"/>
      <c r="AZ9" s="104"/>
      <c r="BA9" s="104"/>
      <c r="BB9" s="104"/>
      <c r="BC9" s="104"/>
      <c r="BD9" s="155">
        <v>40</v>
      </c>
      <c r="BE9" s="56"/>
      <c r="BF9" s="153">
        <v>10</v>
      </c>
      <c r="BG9" s="56">
        <v>5</v>
      </c>
      <c r="BH9" s="56">
        <v>0</v>
      </c>
      <c r="BI9" s="56">
        <v>5</v>
      </c>
      <c r="BJ9" s="56">
        <v>10</v>
      </c>
      <c r="BK9" s="253">
        <f>SUM(BF9:BJ9)</f>
        <v>30</v>
      </c>
      <c r="BL9" s="56"/>
      <c r="BM9" s="153" t="s">
        <v>349</v>
      </c>
      <c r="BN9" s="56" t="s">
        <v>349</v>
      </c>
      <c r="BO9" s="56" t="s">
        <v>349</v>
      </c>
      <c r="BP9" s="56" t="s">
        <v>349</v>
      </c>
      <c r="BQ9" s="56" t="s">
        <v>349</v>
      </c>
      <c r="BR9" s="56" t="s">
        <v>349</v>
      </c>
      <c r="BS9" s="56" t="s">
        <v>349</v>
      </c>
    </row>
    <row r="10" spans="1:71" s="103" customFormat="1" ht="63.75">
      <c r="A10" s="43">
        <v>2</v>
      </c>
      <c r="B10" s="43">
        <v>10</v>
      </c>
      <c r="C10" s="43" t="s">
        <v>117</v>
      </c>
      <c r="D10" s="43" t="s">
        <v>118</v>
      </c>
      <c r="E10" s="43" t="s">
        <v>119</v>
      </c>
      <c r="F10" s="43"/>
      <c r="G10" s="43"/>
      <c r="H10" s="43"/>
      <c r="I10" s="43" t="s">
        <v>120</v>
      </c>
      <c r="J10" s="43"/>
      <c r="K10" s="43"/>
      <c r="L10" s="43"/>
      <c r="M10" s="43" t="s">
        <v>121</v>
      </c>
      <c r="N10" s="43"/>
      <c r="O10" s="133">
        <v>55118</v>
      </c>
      <c r="P10" s="133">
        <v>3239</v>
      </c>
      <c r="Q10" s="43" t="s">
        <v>122</v>
      </c>
      <c r="R10" s="43"/>
      <c r="S10" s="43"/>
      <c r="T10" s="43" t="s">
        <v>123</v>
      </c>
      <c r="U10" s="43" t="s">
        <v>124</v>
      </c>
      <c r="V10" s="135" t="s">
        <v>80</v>
      </c>
      <c r="W10" s="135" t="s">
        <v>80</v>
      </c>
      <c r="X10" s="135" t="s">
        <v>80</v>
      </c>
      <c r="Y10" s="135" t="s">
        <v>80</v>
      </c>
      <c r="Z10" s="135" t="s">
        <v>80</v>
      </c>
      <c r="AA10" s="135" t="s">
        <v>80</v>
      </c>
      <c r="AB10" s="135" t="s">
        <v>80</v>
      </c>
      <c r="AC10" s="135" t="s">
        <v>80</v>
      </c>
      <c r="AD10" s="135" t="s">
        <v>80</v>
      </c>
      <c r="AE10" s="135" t="s">
        <v>80</v>
      </c>
      <c r="AF10" s="135" t="s">
        <v>80</v>
      </c>
      <c r="AG10" s="135" t="s">
        <v>80</v>
      </c>
      <c r="AH10" s="135" t="s">
        <v>80</v>
      </c>
      <c r="AI10" s="43">
        <v>13</v>
      </c>
      <c r="AJ10" s="43"/>
      <c r="AK10" s="43"/>
      <c r="AL10" s="43"/>
      <c r="AM10" s="43"/>
      <c r="AN10" s="43"/>
      <c r="AO10" s="43" t="s">
        <v>886</v>
      </c>
      <c r="AP10" s="43" t="s">
        <v>887</v>
      </c>
      <c r="AQ10" s="43" t="s">
        <v>835</v>
      </c>
      <c r="AR10" s="43"/>
      <c r="AS10" s="43"/>
      <c r="AT10" s="43"/>
      <c r="AU10" s="43"/>
      <c r="AV10" s="43"/>
      <c r="AW10" s="43"/>
      <c r="AX10" s="43" t="s">
        <v>80</v>
      </c>
      <c r="AY10" s="43" t="s">
        <v>80</v>
      </c>
      <c r="AZ10" s="43" t="s">
        <v>80</v>
      </c>
      <c r="BA10" s="43" t="s">
        <v>80</v>
      </c>
      <c r="BB10" s="43" t="s">
        <v>80</v>
      </c>
      <c r="BC10" s="43" t="s">
        <v>80</v>
      </c>
      <c r="BD10" s="155">
        <v>24</v>
      </c>
      <c r="BE10" s="56"/>
      <c r="BF10" s="153">
        <v>10</v>
      </c>
      <c r="BG10" s="56">
        <v>5</v>
      </c>
      <c r="BH10" s="56">
        <v>0</v>
      </c>
      <c r="BI10" s="56">
        <v>5</v>
      </c>
      <c r="BJ10" s="56">
        <v>10</v>
      </c>
      <c r="BK10" s="253">
        <f>SUM(BF10:BJ10)</f>
        <v>30</v>
      </c>
      <c r="BL10" s="56"/>
      <c r="BM10" s="153" t="s">
        <v>349</v>
      </c>
      <c r="BN10" s="56" t="s">
        <v>349</v>
      </c>
      <c r="BO10" s="56" t="s">
        <v>349</v>
      </c>
      <c r="BP10" s="56" t="s">
        <v>349</v>
      </c>
      <c r="BQ10" s="56" t="s">
        <v>349</v>
      </c>
      <c r="BR10" s="56" t="s">
        <v>349</v>
      </c>
      <c r="BS10" s="56" t="s">
        <v>349</v>
      </c>
    </row>
    <row r="11" spans="1:71" s="103" customFormat="1" ht="147.75" customHeight="1">
      <c r="A11" s="43">
        <v>3</v>
      </c>
      <c r="B11" s="43">
        <v>67</v>
      </c>
      <c r="C11" s="43" t="s">
        <v>456</v>
      </c>
      <c r="D11" s="43">
        <v>0</v>
      </c>
      <c r="E11" s="43" t="s">
        <v>457</v>
      </c>
      <c r="F11" s="43"/>
      <c r="G11" s="43" t="s">
        <v>337</v>
      </c>
      <c r="H11" s="43" t="s">
        <v>408</v>
      </c>
      <c r="I11" s="43" t="s">
        <v>339</v>
      </c>
      <c r="J11" s="43">
        <v>0</v>
      </c>
      <c r="K11" s="43" t="s">
        <v>458</v>
      </c>
      <c r="L11" s="43" t="s">
        <v>457</v>
      </c>
      <c r="M11" s="43" t="s">
        <v>459</v>
      </c>
      <c r="N11" s="43">
        <v>0</v>
      </c>
      <c r="O11" s="43">
        <v>138000</v>
      </c>
      <c r="P11" s="43">
        <v>3860</v>
      </c>
      <c r="Q11" s="43">
        <v>0</v>
      </c>
      <c r="R11" s="43">
        <v>0</v>
      </c>
      <c r="S11" s="43">
        <v>0</v>
      </c>
      <c r="T11" s="43">
        <v>0</v>
      </c>
      <c r="U11" s="43">
        <v>0</v>
      </c>
      <c r="V11" s="135" t="s">
        <v>80</v>
      </c>
      <c r="W11" s="135" t="s">
        <v>80</v>
      </c>
      <c r="X11" s="135" t="s">
        <v>80</v>
      </c>
      <c r="Y11" s="135" t="s">
        <v>80</v>
      </c>
      <c r="Z11" s="135" t="s">
        <v>80</v>
      </c>
      <c r="AA11" s="135" t="s">
        <v>80</v>
      </c>
      <c r="AB11" s="135" t="s">
        <v>80</v>
      </c>
      <c r="AC11" s="135" t="s">
        <v>80</v>
      </c>
      <c r="AD11" s="135" t="s">
        <v>80</v>
      </c>
      <c r="AE11" s="43" t="s">
        <v>348</v>
      </c>
      <c r="AF11" s="43" t="s">
        <v>349</v>
      </c>
      <c r="AG11" s="43" t="s">
        <v>349</v>
      </c>
      <c r="AH11" s="43" t="s">
        <v>349</v>
      </c>
      <c r="AI11" s="43">
        <v>9</v>
      </c>
      <c r="AJ11" s="43" t="s">
        <v>460</v>
      </c>
      <c r="AK11" s="43">
        <v>0</v>
      </c>
      <c r="AL11" s="43">
        <v>0</v>
      </c>
      <c r="AM11" s="43">
        <v>0</v>
      </c>
      <c r="AN11" s="43">
        <v>0</v>
      </c>
      <c r="AO11" s="43">
        <v>0</v>
      </c>
      <c r="AP11" s="43" t="s">
        <v>352</v>
      </c>
      <c r="AQ11" s="43" t="s">
        <v>428</v>
      </c>
      <c r="AR11" s="43" t="s">
        <v>429</v>
      </c>
      <c r="AS11" s="43">
        <v>0</v>
      </c>
      <c r="AT11" s="43" t="s">
        <v>356</v>
      </c>
      <c r="AU11" s="43">
        <v>0</v>
      </c>
      <c r="AV11" s="43">
        <v>0</v>
      </c>
      <c r="AW11" s="43" t="s">
        <v>80</v>
      </c>
      <c r="AX11" s="43" t="s">
        <v>80</v>
      </c>
      <c r="AY11" s="43" t="s">
        <v>80</v>
      </c>
      <c r="AZ11" s="43" t="s">
        <v>79</v>
      </c>
      <c r="BA11" s="43" t="s">
        <v>79</v>
      </c>
      <c r="BB11" s="43" t="s">
        <v>80</v>
      </c>
      <c r="BC11" s="43" t="s">
        <v>80</v>
      </c>
      <c r="BD11" s="155">
        <v>40</v>
      </c>
      <c r="BE11" s="56"/>
      <c r="BF11" s="153">
        <v>10</v>
      </c>
      <c r="BG11" s="56">
        <v>5</v>
      </c>
      <c r="BH11" s="56">
        <v>0</v>
      </c>
      <c r="BI11" s="56">
        <v>5</v>
      </c>
      <c r="BJ11" s="56">
        <v>10</v>
      </c>
      <c r="BK11" s="253">
        <v>30</v>
      </c>
      <c r="BL11" s="56"/>
      <c r="BM11" s="153" t="s">
        <v>349</v>
      </c>
      <c r="BN11" s="56" t="s">
        <v>349</v>
      </c>
      <c r="BO11" s="56" t="s">
        <v>349</v>
      </c>
      <c r="BP11" s="56" t="s">
        <v>349</v>
      </c>
      <c r="BQ11" s="56" t="s">
        <v>349</v>
      </c>
      <c r="BR11" s="56" t="s">
        <v>349</v>
      </c>
      <c r="BS11" s="56" t="s">
        <v>349</v>
      </c>
    </row>
    <row r="12" spans="1:71" s="103" customFormat="1" ht="150" customHeight="1">
      <c r="A12" s="43">
        <v>4</v>
      </c>
      <c r="B12" s="43">
        <v>52</v>
      </c>
      <c r="C12" s="43" t="s">
        <v>373</v>
      </c>
      <c r="D12" s="43" t="s">
        <v>374</v>
      </c>
      <c r="E12" s="43" t="s">
        <v>375</v>
      </c>
      <c r="F12" s="43"/>
      <c r="G12" s="43" t="s">
        <v>337</v>
      </c>
      <c r="H12" s="43" t="s">
        <v>370</v>
      </c>
      <c r="I12" s="43" t="s">
        <v>339</v>
      </c>
      <c r="J12" s="43"/>
      <c r="K12" s="43" t="s">
        <v>374</v>
      </c>
      <c r="L12" s="43" t="s">
        <v>375</v>
      </c>
      <c r="M12" s="43" t="s">
        <v>376</v>
      </c>
      <c r="N12" s="104" t="s">
        <v>848</v>
      </c>
      <c r="O12" s="134">
        <v>20500</v>
      </c>
      <c r="P12" s="134"/>
      <c r="Q12" s="43"/>
      <c r="R12" s="43"/>
      <c r="S12" s="43"/>
      <c r="T12" s="43"/>
      <c r="U12" s="43"/>
      <c r="V12" s="135" t="s">
        <v>80</v>
      </c>
      <c r="W12" s="135" t="s">
        <v>80</v>
      </c>
      <c r="X12" s="135" t="s">
        <v>80</v>
      </c>
      <c r="Y12" s="135" t="s">
        <v>80</v>
      </c>
      <c r="Z12" s="43" t="s">
        <v>349</v>
      </c>
      <c r="AA12" s="43" t="s">
        <v>349</v>
      </c>
      <c r="AB12" s="43" t="s">
        <v>349</v>
      </c>
      <c r="AC12" s="43" t="s">
        <v>349</v>
      </c>
      <c r="AD12" s="43" t="s">
        <v>349</v>
      </c>
      <c r="AE12" s="43" t="s">
        <v>349</v>
      </c>
      <c r="AF12" s="43" t="s">
        <v>349</v>
      </c>
      <c r="AG12" s="43" t="s">
        <v>349</v>
      </c>
      <c r="AH12" s="43" t="s">
        <v>349</v>
      </c>
      <c r="AI12" s="43">
        <v>4</v>
      </c>
      <c r="AJ12" s="43" t="s">
        <v>377</v>
      </c>
      <c r="AK12" s="43"/>
      <c r="AL12" s="43"/>
      <c r="AM12" s="43"/>
      <c r="AN12" s="43"/>
      <c r="AO12" s="43"/>
      <c r="AP12" s="43"/>
      <c r="AQ12" s="43" t="s">
        <v>353</v>
      </c>
      <c r="AR12" s="43"/>
      <c r="AS12" s="43"/>
      <c r="AT12" s="43"/>
      <c r="AU12" s="43"/>
      <c r="AV12" s="43"/>
      <c r="AW12" s="43"/>
      <c r="AX12" s="43" t="s">
        <v>80</v>
      </c>
      <c r="AY12" s="43" t="s">
        <v>80</v>
      </c>
      <c r="AZ12" s="43" t="s">
        <v>80</v>
      </c>
      <c r="BA12" s="43" t="s">
        <v>80</v>
      </c>
      <c r="BB12" s="43" t="s">
        <v>80</v>
      </c>
      <c r="BC12" s="43" t="s">
        <v>80</v>
      </c>
      <c r="BD12" s="155">
        <v>40</v>
      </c>
      <c r="BE12" s="56"/>
      <c r="BF12" s="153">
        <v>10</v>
      </c>
      <c r="BG12" s="56">
        <v>5</v>
      </c>
      <c r="BH12" s="56">
        <v>0</v>
      </c>
      <c r="BI12" s="56">
        <v>5</v>
      </c>
      <c r="BJ12" s="56">
        <v>10</v>
      </c>
      <c r="BK12" s="253">
        <f aca="true" t="shared" si="0" ref="BK12:BK34">SUM(BF12:BJ12)</f>
        <v>30</v>
      </c>
      <c r="BL12" s="56"/>
      <c r="BM12" s="153" t="s">
        <v>349</v>
      </c>
      <c r="BN12" s="56" t="s">
        <v>349</v>
      </c>
      <c r="BO12" s="56" t="s">
        <v>349</v>
      </c>
      <c r="BP12" s="56" t="s">
        <v>349</v>
      </c>
      <c r="BQ12" s="56" t="s">
        <v>349</v>
      </c>
      <c r="BR12" s="56" t="s">
        <v>349</v>
      </c>
      <c r="BS12" s="56" t="s">
        <v>349</v>
      </c>
    </row>
    <row r="13" spans="1:71" s="103" customFormat="1" ht="198.75" customHeight="1">
      <c r="A13" s="43">
        <v>5</v>
      </c>
      <c r="B13" s="43">
        <v>53</v>
      </c>
      <c r="C13" s="43" t="s">
        <v>378</v>
      </c>
      <c r="D13" s="43" t="s">
        <v>379</v>
      </c>
      <c r="E13" s="43" t="s">
        <v>380</v>
      </c>
      <c r="F13" s="43"/>
      <c r="G13" s="43" t="s">
        <v>337</v>
      </c>
      <c r="H13" s="43" t="s">
        <v>381</v>
      </c>
      <c r="I13" s="43" t="s">
        <v>339</v>
      </c>
      <c r="J13" s="43"/>
      <c r="K13" s="43" t="s">
        <v>379</v>
      </c>
      <c r="L13" s="43" t="s">
        <v>380</v>
      </c>
      <c r="M13" s="43" t="s">
        <v>371</v>
      </c>
      <c r="N13" s="104" t="s">
        <v>848</v>
      </c>
      <c r="O13" s="134">
        <v>65000</v>
      </c>
      <c r="P13" s="134"/>
      <c r="Q13" s="43"/>
      <c r="R13" s="43"/>
      <c r="S13" s="43"/>
      <c r="T13" s="43"/>
      <c r="U13" s="43"/>
      <c r="V13" s="135" t="s">
        <v>80</v>
      </c>
      <c r="W13" s="135" t="s">
        <v>80</v>
      </c>
      <c r="X13" s="135" t="s">
        <v>80</v>
      </c>
      <c r="Y13" s="135" t="s">
        <v>80</v>
      </c>
      <c r="Z13" s="43" t="s">
        <v>349</v>
      </c>
      <c r="AA13" s="43" t="s">
        <v>349</v>
      </c>
      <c r="AB13" s="43" t="s">
        <v>349</v>
      </c>
      <c r="AC13" s="43" t="s">
        <v>349</v>
      </c>
      <c r="AD13" s="43" t="s">
        <v>349</v>
      </c>
      <c r="AE13" s="43" t="s">
        <v>349</v>
      </c>
      <c r="AF13" s="43" t="s">
        <v>349</v>
      </c>
      <c r="AG13" s="43" t="s">
        <v>349</v>
      </c>
      <c r="AH13" s="43" t="s">
        <v>349</v>
      </c>
      <c r="AI13" s="43">
        <v>4</v>
      </c>
      <c r="AJ13" s="43" t="s">
        <v>377</v>
      </c>
      <c r="AK13" s="43"/>
      <c r="AL13" s="43"/>
      <c r="AM13" s="43"/>
      <c r="AN13" s="43"/>
      <c r="AO13" s="43"/>
      <c r="AP13" s="43" t="s">
        <v>352</v>
      </c>
      <c r="AQ13" s="43" t="s">
        <v>364</v>
      </c>
      <c r="AR13" s="43" t="s">
        <v>365</v>
      </c>
      <c r="AS13" s="43"/>
      <c r="AT13" s="43" t="s">
        <v>356</v>
      </c>
      <c r="AU13" s="43"/>
      <c r="AV13" s="43"/>
      <c r="AW13" s="43"/>
      <c r="AX13" s="43" t="s">
        <v>80</v>
      </c>
      <c r="AY13" s="43" t="s">
        <v>80</v>
      </c>
      <c r="AZ13" s="43" t="s">
        <v>80</v>
      </c>
      <c r="BA13" s="43" t="s">
        <v>80</v>
      </c>
      <c r="BB13" s="43" t="s">
        <v>80</v>
      </c>
      <c r="BC13" s="43" t="s">
        <v>80</v>
      </c>
      <c r="BD13" s="155">
        <v>40</v>
      </c>
      <c r="BE13" s="56"/>
      <c r="BF13" s="153">
        <v>10</v>
      </c>
      <c r="BG13" s="56">
        <v>5</v>
      </c>
      <c r="BH13" s="56">
        <v>0</v>
      </c>
      <c r="BI13" s="56">
        <v>5</v>
      </c>
      <c r="BJ13" s="56">
        <v>10</v>
      </c>
      <c r="BK13" s="253">
        <f t="shared" si="0"/>
        <v>30</v>
      </c>
      <c r="BL13" s="56"/>
      <c r="BM13" s="153" t="s">
        <v>349</v>
      </c>
      <c r="BN13" s="56" t="s">
        <v>349</v>
      </c>
      <c r="BO13" s="56" t="s">
        <v>349</v>
      </c>
      <c r="BP13" s="56" t="s">
        <v>349</v>
      </c>
      <c r="BQ13" s="56" t="s">
        <v>349</v>
      </c>
      <c r="BR13" s="56" t="s">
        <v>349</v>
      </c>
      <c r="BS13" s="56" t="s">
        <v>349</v>
      </c>
    </row>
    <row r="14" spans="1:71" s="103" customFormat="1" ht="127.5" customHeight="1">
      <c r="A14" s="43">
        <v>6</v>
      </c>
      <c r="B14" s="43">
        <v>54</v>
      </c>
      <c r="C14" s="43" t="s">
        <v>382</v>
      </c>
      <c r="D14" s="43" t="s">
        <v>383</v>
      </c>
      <c r="E14" s="43" t="s">
        <v>384</v>
      </c>
      <c r="F14" s="43"/>
      <c r="G14" s="43" t="s">
        <v>337</v>
      </c>
      <c r="H14" s="43" t="s">
        <v>385</v>
      </c>
      <c r="I14" s="43" t="s">
        <v>339</v>
      </c>
      <c r="J14" s="43"/>
      <c r="K14" s="43" t="s">
        <v>383</v>
      </c>
      <c r="L14" s="43" t="s">
        <v>384</v>
      </c>
      <c r="M14" s="43" t="s">
        <v>386</v>
      </c>
      <c r="N14" s="43" t="s">
        <v>387</v>
      </c>
      <c r="O14" s="133">
        <v>650000</v>
      </c>
      <c r="P14" s="133"/>
      <c r="Q14" s="43"/>
      <c r="R14" s="43"/>
      <c r="S14" s="43"/>
      <c r="T14" s="43"/>
      <c r="U14" s="43"/>
      <c r="V14" s="135" t="s">
        <v>80</v>
      </c>
      <c r="W14" s="135" t="s">
        <v>80</v>
      </c>
      <c r="X14" s="135" t="s">
        <v>80</v>
      </c>
      <c r="Y14" s="135" t="s">
        <v>80</v>
      </c>
      <c r="Z14" s="135" t="s">
        <v>80</v>
      </c>
      <c r="AA14" s="135" t="s">
        <v>80</v>
      </c>
      <c r="AB14" s="135" t="s">
        <v>80</v>
      </c>
      <c r="AC14" s="43" t="s">
        <v>348</v>
      </c>
      <c r="AD14" s="43" t="s">
        <v>349</v>
      </c>
      <c r="AE14" s="43" t="s">
        <v>349</v>
      </c>
      <c r="AF14" s="43" t="s">
        <v>349</v>
      </c>
      <c r="AG14" s="43" t="s">
        <v>349</v>
      </c>
      <c r="AH14" s="43" t="s">
        <v>349</v>
      </c>
      <c r="AI14" s="43">
        <v>7</v>
      </c>
      <c r="AJ14" s="43" t="s">
        <v>388</v>
      </c>
      <c r="AK14" s="43"/>
      <c r="AL14" s="43"/>
      <c r="AM14" s="43"/>
      <c r="AN14" s="43"/>
      <c r="AO14" s="43"/>
      <c r="AP14" s="43" t="s">
        <v>352</v>
      </c>
      <c r="AQ14" s="43" t="s">
        <v>353</v>
      </c>
      <c r="AR14" s="43" t="s">
        <v>354</v>
      </c>
      <c r="AS14" s="43"/>
      <c r="AT14" s="43" t="s">
        <v>356</v>
      </c>
      <c r="AU14" s="43"/>
      <c r="AV14" s="43"/>
      <c r="AW14" s="43"/>
      <c r="AX14" s="43" t="s">
        <v>80</v>
      </c>
      <c r="AY14" s="43" t="s">
        <v>80</v>
      </c>
      <c r="AZ14" s="43" t="s">
        <v>80</v>
      </c>
      <c r="BA14" s="43" t="s">
        <v>80</v>
      </c>
      <c r="BB14" s="43" t="s">
        <v>80</v>
      </c>
      <c r="BC14" s="43" t="s">
        <v>80</v>
      </c>
      <c r="BD14" s="155">
        <v>34</v>
      </c>
      <c r="BE14" s="56"/>
      <c r="BF14" s="153">
        <v>10</v>
      </c>
      <c r="BG14" s="56">
        <v>5</v>
      </c>
      <c r="BH14" s="56">
        <v>0</v>
      </c>
      <c r="BI14" s="56">
        <v>5</v>
      </c>
      <c r="BJ14" s="56">
        <v>10</v>
      </c>
      <c r="BK14" s="253">
        <f t="shared" si="0"/>
        <v>30</v>
      </c>
      <c r="BL14" s="56"/>
      <c r="BM14" s="153" t="s">
        <v>349</v>
      </c>
      <c r="BN14" s="56" t="s">
        <v>349</v>
      </c>
      <c r="BO14" s="56" t="s">
        <v>349</v>
      </c>
      <c r="BP14" s="56" t="s">
        <v>349</v>
      </c>
      <c r="BQ14" s="56" t="s">
        <v>349</v>
      </c>
      <c r="BR14" s="56" t="s">
        <v>349</v>
      </c>
      <c r="BS14" s="56" t="s">
        <v>349</v>
      </c>
    </row>
    <row r="15" spans="1:71" s="103" customFormat="1" ht="184.5" customHeight="1">
      <c r="A15" s="43">
        <v>7</v>
      </c>
      <c r="B15" s="43">
        <v>55</v>
      </c>
      <c r="C15" s="43" t="s">
        <v>389</v>
      </c>
      <c r="D15" s="43" t="s">
        <v>390</v>
      </c>
      <c r="E15" s="43" t="s">
        <v>391</v>
      </c>
      <c r="F15" s="43"/>
      <c r="G15" s="43" t="s">
        <v>337</v>
      </c>
      <c r="H15" s="43" t="s">
        <v>392</v>
      </c>
      <c r="I15" s="43" t="s">
        <v>339</v>
      </c>
      <c r="J15" s="43"/>
      <c r="K15" s="43" t="s">
        <v>390</v>
      </c>
      <c r="L15" s="43" t="s">
        <v>391</v>
      </c>
      <c r="M15" s="43" t="s">
        <v>393</v>
      </c>
      <c r="N15" s="43" t="s">
        <v>394</v>
      </c>
      <c r="O15" s="133">
        <v>10000</v>
      </c>
      <c r="P15" s="133"/>
      <c r="Q15" s="43"/>
      <c r="R15" s="43"/>
      <c r="S15" s="43"/>
      <c r="T15" s="43"/>
      <c r="U15" s="43"/>
      <c r="V15" s="135" t="s">
        <v>80</v>
      </c>
      <c r="W15" s="135" t="s">
        <v>80</v>
      </c>
      <c r="X15" s="135" t="s">
        <v>80</v>
      </c>
      <c r="Y15" s="135" t="s">
        <v>80</v>
      </c>
      <c r="Z15" s="135" t="s">
        <v>80</v>
      </c>
      <c r="AA15" s="135" t="s">
        <v>80</v>
      </c>
      <c r="AB15" s="43" t="s">
        <v>348</v>
      </c>
      <c r="AC15" s="43" t="s">
        <v>348</v>
      </c>
      <c r="AD15" s="43" t="s">
        <v>348</v>
      </c>
      <c r="AE15" s="43" t="s">
        <v>395</v>
      </c>
      <c r="AF15" s="43" t="s">
        <v>349</v>
      </c>
      <c r="AG15" s="43" t="s">
        <v>349</v>
      </c>
      <c r="AH15" s="43" t="s">
        <v>349</v>
      </c>
      <c r="AI15" s="43">
        <v>6</v>
      </c>
      <c r="AJ15" s="43" t="s">
        <v>388</v>
      </c>
      <c r="AK15" s="43"/>
      <c r="AL15" s="43"/>
      <c r="AM15" s="43"/>
      <c r="AN15" s="43"/>
      <c r="AO15" s="43"/>
      <c r="AP15" s="43" t="s">
        <v>352</v>
      </c>
      <c r="AQ15" s="43" t="s">
        <v>396</v>
      </c>
      <c r="AR15" s="43" t="s">
        <v>354</v>
      </c>
      <c r="AS15" s="43"/>
      <c r="AT15" s="43" t="s">
        <v>356</v>
      </c>
      <c r="AU15" s="43"/>
      <c r="AV15" s="43"/>
      <c r="AW15" s="43"/>
      <c r="AX15" s="43" t="s">
        <v>80</v>
      </c>
      <c r="AY15" s="43" t="s">
        <v>80</v>
      </c>
      <c r="AZ15" s="43" t="s">
        <v>80</v>
      </c>
      <c r="BA15" s="43" t="s">
        <v>80</v>
      </c>
      <c r="BB15" s="43" t="s">
        <v>80</v>
      </c>
      <c r="BC15" s="43" t="s">
        <v>80</v>
      </c>
      <c r="BD15" s="155">
        <v>30</v>
      </c>
      <c r="BE15" s="56"/>
      <c r="BF15" s="153">
        <v>10</v>
      </c>
      <c r="BG15" s="56">
        <v>5</v>
      </c>
      <c r="BH15" s="56">
        <v>0</v>
      </c>
      <c r="BI15" s="56">
        <v>5</v>
      </c>
      <c r="BJ15" s="56">
        <v>10</v>
      </c>
      <c r="BK15" s="253">
        <f t="shared" si="0"/>
        <v>30</v>
      </c>
      <c r="BL15" s="56"/>
      <c r="BM15" s="153" t="s">
        <v>349</v>
      </c>
      <c r="BN15" s="56" t="s">
        <v>349</v>
      </c>
      <c r="BO15" s="56" t="s">
        <v>349</v>
      </c>
      <c r="BP15" s="56" t="s">
        <v>349</v>
      </c>
      <c r="BQ15" s="56" t="s">
        <v>349</v>
      </c>
      <c r="BR15" s="56" t="s">
        <v>349</v>
      </c>
      <c r="BS15" s="56" t="s">
        <v>349</v>
      </c>
    </row>
    <row r="16" spans="1:71" s="103" customFormat="1" ht="190.5" customHeight="1">
      <c r="A16" s="43">
        <v>8</v>
      </c>
      <c r="B16" s="43">
        <v>56</v>
      </c>
      <c r="C16" s="43" t="s">
        <v>397</v>
      </c>
      <c r="D16" s="43" t="s">
        <v>398</v>
      </c>
      <c r="E16" s="43" t="s">
        <v>399</v>
      </c>
      <c r="F16" s="43"/>
      <c r="G16" s="43" t="s">
        <v>337</v>
      </c>
      <c r="H16" s="43" t="s">
        <v>392</v>
      </c>
      <c r="I16" s="43" t="s">
        <v>400</v>
      </c>
      <c r="J16" s="43"/>
      <c r="K16" s="43" t="s">
        <v>398</v>
      </c>
      <c r="L16" s="43" t="s">
        <v>399</v>
      </c>
      <c r="M16" s="43" t="s">
        <v>401</v>
      </c>
      <c r="N16" s="43"/>
      <c r="O16" s="133">
        <v>59101</v>
      </c>
      <c r="P16" s="133"/>
      <c r="Q16" s="43"/>
      <c r="R16" s="43"/>
      <c r="S16" s="43"/>
      <c r="T16" s="43"/>
      <c r="U16" s="43"/>
      <c r="V16" s="135" t="s">
        <v>80</v>
      </c>
      <c r="W16" s="135" t="s">
        <v>80</v>
      </c>
      <c r="X16" s="135" t="s">
        <v>80</v>
      </c>
      <c r="Y16" s="135" t="s">
        <v>80</v>
      </c>
      <c r="Z16" s="43" t="s">
        <v>348</v>
      </c>
      <c r="AA16" s="43" t="s">
        <v>349</v>
      </c>
      <c r="AB16" s="43" t="s">
        <v>349</v>
      </c>
      <c r="AC16" s="43" t="s">
        <v>349</v>
      </c>
      <c r="AD16" s="43" t="s">
        <v>349</v>
      </c>
      <c r="AE16" s="43" t="s">
        <v>348</v>
      </c>
      <c r="AF16" s="43" t="s">
        <v>349</v>
      </c>
      <c r="AG16" s="43" t="s">
        <v>349</v>
      </c>
      <c r="AH16" s="43" t="s">
        <v>349</v>
      </c>
      <c r="AI16" s="43">
        <v>4</v>
      </c>
      <c r="AJ16" s="43" t="s">
        <v>402</v>
      </c>
      <c r="AK16" s="43"/>
      <c r="AL16" s="43"/>
      <c r="AM16" s="43"/>
      <c r="AN16" s="43"/>
      <c r="AO16" s="43"/>
      <c r="AP16" s="43" t="s">
        <v>352</v>
      </c>
      <c r="AQ16" s="43" t="s">
        <v>403</v>
      </c>
      <c r="AR16" s="43" t="s">
        <v>404</v>
      </c>
      <c r="AS16" s="43"/>
      <c r="AT16" s="43" t="s">
        <v>356</v>
      </c>
      <c r="AU16" s="43"/>
      <c r="AV16" s="43"/>
      <c r="AW16" s="43"/>
      <c r="AX16" s="43" t="s">
        <v>80</v>
      </c>
      <c r="AY16" s="43" t="s">
        <v>80</v>
      </c>
      <c r="AZ16" s="43" t="s">
        <v>80</v>
      </c>
      <c r="BA16" s="43" t="s">
        <v>80</v>
      </c>
      <c r="BB16" s="43" t="s">
        <v>80</v>
      </c>
      <c r="BC16" s="43" t="s">
        <v>80</v>
      </c>
      <c r="BD16" s="155">
        <v>30</v>
      </c>
      <c r="BE16" s="56"/>
      <c r="BF16" s="153">
        <v>10</v>
      </c>
      <c r="BG16" s="56">
        <v>5</v>
      </c>
      <c r="BH16" s="56">
        <v>0</v>
      </c>
      <c r="BI16" s="56">
        <v>5</v>
      </c>
      <c r="BJ16" s="56">
        <v>10</v>
      </c>
      <c r="BK16" s="253">
        <f t="shared" si="0"/>
        <v>30</v>
      </c>
      <c r="BL16" s="56"/>
      <c r="BM16" s="153" t="s">
        <v>349</v>
      </c>
      <c r="BN16" s="56" t="s">
        <v>349</v>
      </c>
      <c r="BO16" s="56" t="s">
        <v>349</v>
      </c>
      <c r="BP16" s="56" t="s">
        <v>349</v>
      </c>
      <c r="BQ16" s="56" t="s">
        <v>349</v>
      </c>
      <c r="BR16" s="56" t="s">
        <v>349</v>
      </c>
      <c r="BS16" s="56" t="s">
        <v>349</v>
      </c>
    </row>
    <row r="17" spans="1:71" s="103" customFormat="1" ht="165.75">
      <c r="A17" s="43">
        <v>9</v>
      </c>
      <c r="B17" s="43">
        <v>82</v>
      </c>
      <c r="C17" s="43" t="s">
        <v>542</v>
      </c>
      <c r="D17" s="43" t="s">
        <v>543</v>
      </c>
      <c r="E17" s="43" t="s">
        <v>544</v>
      </c>
      <c r="F17" s="43"/>
      <c r="G17" s="43" t="s">
        <v>545</v>
      </c>
      <c r="H17" s="43" t="s">
        <v>546</v>
      </c>
      <c r="I17" s="43" t="s">
        <v>547</v>
      </c>
      <c r="J17" s="43"/>
      <c r="K17" s="43" t="s">
        <v>548</v>
      </c>
      <c r="L17" s="43" t="s">
        <v>549</v>
      </c>
      <c r="M17" s="43" t="s">
        <v>550</v>
      </c>
      <c r="N17" s="43" t="s">
        <v>551</v>
      </c>
      <c r="O17" s="133">
        <v>21800</v>
      </c>
      <c r="P17" s="133">
        <v>1200</v>
      </c>
      <c r="Q17" s="126">
        <v>4319571.67</v>
      </c>
      <c r="R17" s="43"/>
      <c r="S17" s="43"/>
      <c r="T17" s="127">
        <v>41365</v>
      </c>
      <c r="U17" s="43" t="s">
        <v>552</v>
      </c>
      <c r="V17" s="135" t="s">
        <v>553</v>
      </c>
      <c r="W17" s="135" t="s">
        <v>167</v>
      </c>
      <c r="X17" s="135" t="s">
        <v>209</v>
      </c>
      <c r="Y17" s="135" t="s">
        <v>169</v>
      </c>
      <c r="Z17" s="135" t="s">
        <v>80</v>
      </c>
      <c r="AA17" s="135" t="s">
        <v>80</v>
      </c>
      <c r="AB17" s="135" t="s">
        <v>80</v>
      </c>
      <c r="AC17" s="135" t="s">
        <v>80</v>
      </c>
      <c r="AD17" s="135" t="s">
        <v>263</v>
      </c>
      <c r="AE17" s="135" t="s">
        <v>80</v>
      </c>
      <c r="AF17" s="43" t="s">
        <v>170</v>
      </c>
      <c r="AG17" s="43" t="s">
        <v>171</v>
      </c>
      <c r="AH17" s="43" t="s">
        <v>172</v>
      </c>
      <c r="AI17" s="43">
        <v>10</v>
      </c>
      <c r="AJ17" s="43" t="s">
        <v>554</v>
      </c>
      <c r="AK17" s="43" t="s">
        <v>555</v>
      </c>
      <c r="AL17" s="43" t="s">
        <v>555</v>
      </c>
      <c r="AM17" s="43"/>
      <c r="AN17" s="43"/>
      <c r="AO17" s="43" t="s">
        <v>556</v>
      </c>
      <c r="AP17" s="43" t="s">
        <v>557</v>
      </c>
      <c r="AQ17" s="43" t="s">
        <v>558</v>
      </c>
      <c r="AR17" s="43"/>
      <c r="AS17" s="43"/>
      <c r="AT17" s="43"/>
      <c r="AU17" s="43"/>
      <c r="AV17" s="43"/>
      <c r="AW17" s="43"/>
      <c r="AX17" s="43" t="s">
        <v>80</v>
      </c>
      <c r="AY17" s="43" t="s">
        <v>80</v>
      </c>
      <c r="AZ17" s="43" t="s">
        <v>80</v>
      </c>
      <c r="BA17" s="43" t="s">
        <v>80</v>
      </c>
      <c r="BB17" s="43" t="s">
        <v>80</v>
      </c>
      <c r="BC17" s="43" t="s">
        <v>80</v>
      </c>
      <c r="BD17" s="155">
        <v>30</v>
      </c>
      <c r="BE17" s="56"/>
      <c r="BF17" s="153">
        <v>10</v>
      </c>
      <c r="BG17" s="56">
        <v>5</v>
      </c>
      <c r="BH17" s="56">
        <v>0</v>
      </c>
      <c r="BI17" s="56">
        <v>5</v>
      </c>
      <c r="BJ17" s="56">
        <v>10</v>
      </c>
      <c r="BK17" s="253">
        <f t="shared" si="0"/>
        <v>30</v>
      </c>
      <c r="BL17" s="56"/>
      <c r="BM17" s="153" t="s">
        <v>349</v>
      </c>
      <c r="BN17" s="56" t="s">
        <v>349</v>
      </c>
      <c r="BO17" s="56" t="s">
        <v>349</v>
      </c>
      <c r="BP17" s="56" t="s">
        <v>349</v>
      </c>
      <c r="BQ17" s="56" t="s">
        <v>349</v>
      </c>
      <c r="BR17" s="56" t="s">
        <v>349</v>
      </c>
      <c r="BS17" s="56" t="s">
        <v>349</v>
      </c>
    </row>
    <row r="18" spans="1:71" s="103" customFormat="1" ht="294.75" customHeight="1">
      <c r="A18" s="43">
        <v>10</v>
      </c>
      <c r="B18" s="43">
        <v>83</v>
      </c>
      <c r="C18" s="43" t="s">
        <v>542</v>
      </c>
      <c r="D18" s="43" t="s">
        <v>559</v>
      </c>
      <c r="E18" s="43" t="s">
        <v>560</v>
      </c>
      <c r="F18" s="43"/>
      <c r="G18" s="43" t="s">
        <v>561</v>
      </c>
      <c r="H18" s="43" t="s">
        <v>562</v>
      </c>
      <c r="I18" s="43" t="s">
        <v>563</v>
      </c>
      <c r="J18" s="43"/>
      <c r="K18" s="43" t="s">
        <v>564</v>
      </c>
      <c r="L18" s="43"/>
      <c r="M18" s="43" t="s">
        <v>565</v>
      </c>
      <c r="N18" s="43" t="s">
        <v>566</v>
      </c>
      <c r="O18" s="133">
        <v>303895</v>
      </c>
      <c r="P18" s="133">
        <v>1177</v>
      </c>
      <c r="Q18" s="43" t="s">
        <v>568</v>
      </c>
      <c r="R18" s="43" t="s">
        <v>569</v>
      </c>
      <c r="S18" s="43"/>
      <c r="T18" s="43">
        <v>2003</v>
      </c>
      <c r="U18" s="43" t="s">
        <v>570</v>
      </c>
      <c r="V18" s="135" t="s">
        <v>571</v>
      </c>
      <c r="W18" s="135" t="s">
        <v>571</v>
      </c>
      <c r="X18" s="135" t="s">
        <v>571</v>
      </c>
      <c r="Y18" s="135" t="s">
        <v>77</v>
      </c>
      <c r="Z18" s="135" t="s">
        <v>567</v>
      </c>
      <c r="AA18" s="135" t="s">
        <v>567</v>
      </c>
      <c r="AB18" s="135" t="s">
        <v>349</v>
      </c>
      <c r="AC18" s="135" t="s">
        <v>80</v>
      </c>
      <c r="AD18" s="135" t="s">
        <v>572</v>
      </c>
      <c r="AE18" s="43" t="s">
        <v>573</v>
      </c>
      <c r="AF18" s="43" t="s">
        <v>349</v>
      </c>
      <c r="AG18" s="43" t="s">
        <v>349</v>
      </c>
      <c r="AH18" s="43" t="s">
        <v>574</v>
      </c>
      <c r="AI18" s="43">
        <v>9</v>
      </c>
      <c r="AJ18" s="43" t="s">
        <v>575</v>
      </c>
      <c r="AK18" s="43"/>
      <c r="AL18" s="43"/>
      <c r="AM18" s="43"/>
      <c r="AN18" s="43"/>
      <c r="AO18" s="43" t="s">
        <v>576</v>
      </c>
      <c r="AP18" s="43" t="s">
        <v>557</v>
      </c>
      <c r="AQ18" s="43" t="s">
        <v>577</v>
      </c>
      <c r="AR18" s="43" t="s">
        <v>578</v>
      </c>
      <c r="AS18" s="105" t="s">
        <v>579</v>
      </c>
      <c r="AT18" s="43" t="s">
        <v>580</v>
      </c>
      <c r="AU18" s="106">
        <v>214009422</v>
      </c>
      <c r="AV18" s="106">
        <v>829414110</v>
      </c>
      <c r="AW18" s="43"/>
      <c r="AX18" s="43" t="s">
        <v>80</v>
      </c>
      <c r="AY18" s="43" t="s">
        <v>80</v>
      </c>
      <c r="AZ18" s="43" t="s">
        <v>80</v>
      </c>
      <c r="BA18" s="43" t="s">
        <v>80</v>
      </c>
      <c r="BB18" s="43" t="s">
        <v>80</v>
      </c>
      <c r="BC18" s="43" t="s">
        <v>80</v>
      </c>
      <c r="BD18" s="155">
        <v>34</v>
      </c>
      <c r="BE18" s="56"/>
      <c r="BF18" s="153">
        <v>10</v>
      </c>
      <c r="BG18" s="56">
        <v>5</v>
      </c>
      <c r="BH18" s="56">
        <v>0</v>
      </c>
      <c r="BI18" s="56">
        <v>5</v>
      </c>
      <c r="BJ18" s="56">
        <v>10</v>
      </c>
      <c r="BK18" s="253">
        <f t="shared" si="0"/>
        <v>30</v>
      </c>
      <c r="BL18" s="56"/>
      <c r="BM18" s="153" t="s">
        <v>349</v>
      </c>
      <c r="BN18" s="56" t="s">
        <v>349</v>
      </c>
      <c r="BO18" s="56" t="s">
        <v>349</v>
      </c>
      <c r="BP18" s="56" t="s">
        <v>349</v>
      </c>
      <c r="BQ18" s="56" t="s">
        <v>349</v>
      </c>
      <c r="BR18" s="56" t="s">
        <v>349</v>
      </c>
      <c r="BS18" s="56" t="s">
        <v>349</v>
      </c>
    </row>
    <row r="19" spans="1:71" s="103" customFormat="1" ht="102.75" customHeight="1">
      <c r="A19" s="43">
        <v>11</v>
      </c>
      <c r="B19" s="43">
        <v>86</v>
      </c>
      <c r="C19" s="43" t="s">
        <v>542</v>
      </c>
      <c r="D19" s="43" t="s">
        <v>611</v>
      </c>
      <c r="E19" s="43" t="s">
        <v>612</v>
      </c>
      <c r="F19" s="43"/>
      <c r="G19" s="43" t="s">
        <v>613</v>
      </c>
      <c r="H19" s="43" t="s">
        <v>614</v>
      </c>
      <c r="I19" s="43" t="s">
        <v>615</v>
      </c>
      <c r="J19" s="43"/>
      <c r="K19" s="43" t="s">
        <v>616</v>
      </c>
      <c r="L19" s="43" t="s">
        <v>617</v>
      </c>
      <c r="M19" s="43" t="s">
        <v>618</v>
      </c>
      <c r="N19" s="43" t="s">
        <v>619</v>
      </c>
      <c r="O19" s="133">
        <v>1000</v>
      </c>
      <c r="P19" s="133">
        <v>982</v>
      </c>
      <c r="Q19" s="43" t="s">
        <v>620</v>
      </c>
      <c r="R19" s="43"/>
      <c r="S19" s="43"/>
      <c r="T19" s="43"/>
      <c r="U19" s="43"/>
      <c r="V19" s="135" t="s">
        <v>621</v>
      </c>
      <c r="W19" s="135" t="s">
        <v>167</v>
      </c>
      <c r="X19" s="135" t="s">
        <v>209</v>
      </c>
      <c r="Y19" s="135" t="s">
        <v>169</v>
      </c>
      <c r="Z19" s="135" t="s">
        <v>80</v>
      </c>
      <c r="AA19" s="135" t="s">
        <v>80</v>
      </c>
      <c r="AB19" s="135" t="s">
        <v>80</v>
      </c>
      <c r="AC19" s="135" t="s">
        <v>80</v>
      </c>
      <c r="AD19" s="135" t="s">
        <v>80</v>
      </c>
      <c r="AE19" s="43" t="s">
        <v>622</v>
      </c>
      <c r="AF19" s="43" t="s">
        <v>623</v>
      </c>
      <c r="AG19" s="43" t="s">
        <v>171</v>
      </c>
      <c r="AH19" s="43" t="s">
        <v>171</v>
      </c>
      <c r="AI19" s="43">
        <v>9</v>
      </c>
      <c r="AJ19" s="43" t="s">
        <v>624</v>
      </c>
      <c r="AK19" s="43" t="s">
        <v>555</v>
      </c>
      <c r="AL19" s="43" t="s">
        <v>555</v>
      </c>
      <c r="AM19" s="43"/>
      <c r="AN19" s="43"/>
      <c r="AO19" s="43" t="s">
        <v>556</v>
      </c>
      <c r="AP19" s="43" t="s">
        <v>557</v>
      </c>
      <c r="AQ19" s="43" t="s">
        <v>625</v>
      </c>
      <c r="AR19" s="43"/>
      <c r="AS19" s="43"/>
      <c r="AT19" s="43"/>
      <c r="AU19" s="43"/>
      <c r="AV19" s="43"/>
      <c r="AW19" s="43"/>
      <c r="AX19" s="43" t="s">
        <v>80</v>
      </c>
      <c r="AY19" s="43" t="s">
        <v>80</v>
      </c>
      <c r="AZ19" s="43" t="s">
        <v>80</v>
      </c>
      <c r="BA19" s="43" t="s">
        <v>80</v>
      </c>
      <c r="BB19" s="43" t="s">
        <v>80</v>
      </c>
      <c r="BC19" s="43" t="s">
        <v>80</v>
      </c>
      <c r="BD19" s="155">
        <v>34</v>
      </c>
      <c r="BE19" s="56"/>
      <c r="BF19" s="153">
        <v>10</v>
      </c>
      <c r="BG19" s="56">
        <v>5</v>
      </c>
      <c r="BH19" s="56">
        <v>0</v>
      </c>
      <c r="BI19" s="56">
        <v>5</v>
      </c>
      <c r="BJ19" s="56">
        <v>10</v>
      </c>
      <c r="BK19" s="253">
        <f t="shared" si="0"/>
        <v>30</v>
      </c>
      <c r="BL19" s="56"/>
      <c r="BM19" s="153" t="s">
        <v>349</v>
      </c>
      <c r="BN19" s="56" t="s">
        <v>349</v>
      </c>
      <c r="BO19" s="56" t="s">
        <v>349</v>
      </c>
      <c r="BP19" s="56" t="s">
        <v>349</v>
      </c>
      <c r="BQ19" s="56" t="s">
        <v>349</v>
      </c>
      <c r="BR19" s="56" t="s">
        <v>349</v>
      </c>
      <c r="BS19" s="56" t="s">
        <v>349</v>
      </c>
    </row>
    <row r="20" spans="1:71" s="103" customFormat="1" ht="76.5">
      <c r="A20" s="43">
        <v>12</v>
      </c>
      <c r="B20" s="43">
        <v>87</v>
      </c>
      <c r="C20" s="43" t="s">
        <v>542</v>
      </c>
      <c r="D20" s="43" t="s">
        <v>626</v>
      </c>
      <c r="E20" s="43" t="s">
        <v>627</v>
      </c>
      <c r="F20" s="43"/>
      <c r="G20" s="43" t="s">
        <v>628</v>
      </c>
      <c r="H20" s="43" t="s">
        <v>614</v>
      </c>
      <c r="I20" s="43" t="s">
        <v>615</v>
      </c>
      <c r="J20" s="43"/>
      <c r="K20" s="43" t="s">
        <v>616</v>
      </c>
      <c r="L20" s="43" t="s">
        <v>617</v>
      </c>
      <c r="M20" s="43" t="s">
        <v>629</v>
      </c>
      <c r="N20" s="43" t="s">
        <v>630</v>
      </c>
      <c r="O20" s="147">
        <v>1000</v>
      </c>
      <c r="P20" s="133">
        <v>279</v>
      </c>
      <c r="Q20" s="43"/>
      <c r="R20" s="43"/>
      <c r="S20" s="43"/>
      <c r="T20" s="43"/>
      <c r="U20" s="43"/>
      <c r="V20" s="135" t="s">
        <v>631</v>
      </c>
      <c r="W20" s="135" t="s">
        <v>167</v>
      </c>
      <c r="X20" s="135" t="s">
        <v>209</v>
      </c>
      <c r="Y20" s="135" t="s">
        <v>169</v>
      </c>
      <c r="Z20" s="135" t="s">
        <v>80</v>
      </c>
      <c r="AA20" s="135" t="s">
        <v>80</v>
      </c>
      <c r="AB20" s="135" t="s">
        <v>80</v>
      </c>
      <c r="AC20" s="135" t="s">
        <v>80</v>
      </c>
      <c r="AD20" s="135" t="s">
        <v>80</v>
      </c>
      <c r="AE20" s="43" t="s">
        <v>632</v>
      </c>
      <c r="AF20" s="43" t="s">
        <v>623</v>
      </c>
      <c r="AG20" s="43" t="s">
        <v>171</v>
      </c>
      <c r="AH20" s="43" t="s">
        <v>171</v>
      </c>
      <c r="AI20" s="43">
        <v>9</v>
      </c>
      <c r="AJ20" s="43" t="s">
        <v>633</v>
      </c>
      <c r="AK20" s="43" t="s">
        <v>555</v>
      </c>
      <c r="AL20" s="43" t="s">
        <v>555</v>
      </c>
      <c r="AM20" s="43"/>
      <c r="AN20" s="43"/>
      <c r="AO20" s="43" t="s">
        <v>556</v>
      </c>
      <c r="AP20" s="43" t="s">
        <v>557</v>
      </c>
      <c r="AQ20" s="43" t="s">
        <v>577</v>
      </c>
      <c r="AR20" s="43" t="s">
        <v>578</v>
      </c>
      <c r="AS20" s="105" t="s">
        <v>579</v>
      </c>
      <c r="AT20" s="43" t="s">
        <v>580</v>
      </c>
      <c r="AU20" s="106">
        <v>214009422</v>
      </c>
      <c r="AV20" s="106">
        <v>829414110</v>
      </c>
      <c r="AW20" s="43"/>
      <c r="AX20" s="43" t="s">
        <v>80</v>
      </c>
      <c r="AY20" s="43" t="s">
        <v>80</v>
      </c>
      <c r="AZ20" s="43" t="s">
        <v>80</v>
      </c>
      <c r="BA20" s="43" t="s">
        <v>80</v>
      </c>
      <c r="BB20" s="43" t="s">
        <v>80</v>
      </c>
      <c r="BC20" s="43" t="s">
        <v>80</v>
      </c>
      <c r="BD20" s="155">
        <v>34</v>
      </c>
      <c r="BE20" s="56"/>
      <c r="BF20" s="153">
        <v>10</v>
      </c>
      <c r="BG20" s="56">
        <v>5</v>
      </c>
      <c r="BH20" s="56">
        <v>0</v>
      </c>
      <c r="BI20" s="56">
        <v>5</v>
      </c>
      <c r="BJ20" s="56">
        <v>10</v>
      </c>
      <c r="BK20" s="253">
        <f t="shared" si="0"/>
        <v>30</v>
      </c>
      <c r="BL20" s="56"/>
      <c r="BM20" s="153" t="s">
        <v>349</v>
      </c>
      <c r="BN20" s="56" t="s">
        <v>349</v>
      </c>
      <c r="BO20" s="56" t="s">
        <v>349</v>
      </c>
      <c r="BP20" s="56" t="s">
        <v>349</v>
      </c>
      <c r="BQ20" s="56" t="s">
        <v>349</v>
      </c>
      <c r="BR20" s="56" t="s">
        <v>349</v>
      </c>
      <c r="BS20" s="56" t="s">
        <v>349</v>
      </c>
    </row>
    <row r="21" spans="1:71" s="103" customFormat="1" ht="89.25">
      <c r="A21" s="43">
        <v>13</v>
      </c>
      <c r="B21" s="43">
        <v>88</v>
      </c>
      <c r="C21" s="43" t="s">
        <v>634</v>
      </c>
      <c r="D21" s="43" t="s">
        <v>847</v>
      </c>
      <c r="E21" s="43" t="s">
        <v>635</v>
      </c>
      <c r="F21" s="43"/>
      <c r="G21" s="43" t="s">
        <v>636</v>
      </c>
      <c r="H21" s="43" t="s">
        <v>636</v>
      </c>
      <c r="I21" s="43" t="s">
        <v>637</v>
      </c>
      <c r="J21" s="43"/>
      <c r="K21" s="43" t="s">
        <v>638</v>
      </c>
      <c r="L21" s="43"/>
      <c r="M21" s="43" t="s">
        <v>639</v>
      </c>
      <c r="N21" s="43" t="s">
        <v>640</v>
      </c>
      <c r="O21" s="133">
        <v>6733</v>
      </c>
      <c r="P21" s="133">
        <v>730</v>
      </c>
      <c r="Q21" s="43"/>
      <c r="R21" s="108" t="s">
        <v>641</v>
      </c>
      <c r="S21" s="108" t="s">
        <v>75</v>
      </c>
      <c r="T21" s="108" t="s">
        <v>75</v>
      </c>
      <c r="U21" s="108" t="s">
        <v>75</v>
      </c>
      <c r="V21" s="135" t="s">
        <v>80</v>
      </c>
      <c r="W21" s="43" t="s">
        <v>349</v>
      </c>
      <c r="X21" s="43" t="s">
        <v>349</v>
      </c>
      <c r="Y21" s="43" t="s">
        <v>349</v>
      </c>
      <c r="Z21" s="43" t="s">
        <v>349</v>
      </c>
      <c r="AA21" s="43" t="s">
        <v>349</v>
      </c>
      <c r="AB21" s="43" t="s">
        <v>349</v>
      </c>
      <c r="AC21" s="43" t="s">
        <v>349</v>
      </c>
      <c r="AD21" s="43" t="s">
        <v>349</v>
      </c>
      <c r="AE21" s="43" t="s">
        <v>349</v>
      </c>
      <c r="AF21" s="43" t="s">
        <v>349</v>
      </c>
      <c r="AG21" s="43" t="s">
        <v>349</v>
      </c>
      <c r="AH21" s="43" t="s">
        <v>349</v>
      </c>
      <c r="AI21" s="43">
        <v>1</v>
      </c>
      <c r="AJ21" s="43"/>
      <c r="AK21" s="43"/>
      <c r="AL21" s="43"/>
      <c r="AM21" s="43"/>
      <c r="AN21" s="43"/>
      <c r="AO21" s="43" t="s">
        <v>888</v>
      </c>
      <c r="AP21" s="43" t="s">
        <v>557</v>
      </c>
      <c r="AQ21" s="43" t="s">
        <v>577</v>
      </c>
      <c r="AR21" s="43" t="s">
        <v>578</v>
      </c>
      <c r="AS21" s="105" t="s">
        <v>579</v>
      </c>
      <c r="AT21" s="43" t="s">
        <v>580</v>
      </c>
      <c r="AU21" s="106">
        <v>214009422</v>
      </c>
      <c r="AV21" s="106">
        <v>829414110</v>
      </c>
      <c r="AW21" s="43"/>
      <c r="AX21" s="43" t="s">
        <v>80</v>
      </c>
      <c r="AY21" s="43" t="s">
        <v>80</v>
      </c>
      <c r="AZ21" s="43" t="s">
        <v>80</v>
      </c>
      <c r="BA21" s="43" t="s">
        <v>80</v>
      </c>
      <c r="BB21" s="43" t="s">
        <v>80</v>
      </c>
      <c r="BC21" s="43" t="s">
        <v>80</v>
      </c>
      <c r="BD21" s="155">
        <v>36</v>
      </c>
      <c r="BE21" s="56"/>
      <c r="BF21" s="153">
        <v>10</v>
      </c>
      <c r="BG21" s="56">
        <v>5</v>
      </c>
      <c r="BH21" s="56">
        <v>0</v>
      </c>
      <c r="BI21" s="56">
        <v>5</v>
      </c>
      <c r="BJ21" s="56">
        <v>10</v>
      </c>
      <c r="BK21" s="253">
        <f t="shared" si="0"/>
        <v>30</v>
      </c>
      <c r="BL21" s="56"/>
      <c r="BM21" s="153" t="s">
        <v>349</v>
      </c>
      <c r="BN21" s="56" t="s">
        <v>349</v>
      </c>
      <c r="BO21" s="56" t="s">
        <v>349</v>
      </c>
      <c r="BP21" s="56" t="s">
        <v>349</v>
      </c>
      <c r="BQ21" s="56" t="s">
        <v>349</v>
      </c>
      <c r="BR21" s="56" t="s">
        <v>349</v>
      </c>
      <c r="BS21" s="56" t="s">
        <v>349</v>
      </c>
    </row>
    <row r="22" spans="1:71" s="103" customFormat="1" ht="63.75" customHeight="1">
      <c r="A22" s="43">
        <v>14</v>
      </c>
      <c r="B22" s="43">
        <v>89</v>
      </c>
      <c r="C22" s="43" t="s">
        <v>532</v>
      </c>
      <c r="D22" s="43" t="s">
        <v>533</v>
      </c>
      <c r="E22" s="43" t="s">
        <v>337</v>
      </c>
      <c r="F22" s="43"/>
      <c r="G22" s="43" t="s">
        <v>529</v>
      </c>
      <c r="H22" s="43"/>
      <c r="I22" s="43" t="s">
        <v>533</v>
      </c>
      <c r="J22" s="43"/>
      <c r="K22" s="43" t="s">
        <v>534</v>
      </c>
      <c r="L22" s="43" t="s">
        <v>535</v>
      </c>
      <c r="M22" s="43"/>
      <c r="N22" s="43"/>
      <c r="O22" s="133"/>
      <c r="P22" s="133">
        <v>2000</v>
      </c>
      <c r="Q22" s="43"/>
      <c r="R22" s="43"/>
      <c r="S22" s="43"/>
      <c r="T22" s="43"/>
      <c r="U22" s="43" t="s">
        <v>347</v>
      </c>
      <c r="V22" s="135" t="s">
        <v>80</v>
      </c>
      <c r="W22" s="135" t="s">
        <v>80</v>
      </c>
      <c r="X22" s="135" t="s">
        <v>80</v>
      </c>
      <c r="Y22" s="135" t="s">
        <v>80</v>
      </c>
      <c r="Z22" s="135" t="s">
        <v>80</v>
      </c>
      <c r="AA22" s="135" t="s">
        <v>80</v>
      </c>
      <c r="AB22" s="135" t="s">
        <v>80</v>
      </c>
      <c r="AC22" s="135" t="s">
        <v>80</v>
      </c>
      <c r="AD22" s="135" t="s">
        <v>80</v>
      </c>
      <c r="AE22" s="135" t="s">
        <v>80</v>
      </c>
      <c r="AF22" s="43" t="s">
        <v>349</v>
      </c>
      <c r="AG22" s="43" t="s">
        <v>349</v>
      </c>
      <c r="AH22" s="43" t="s">
        <v>349</v>
      </c>
      <c r="AI22" s="43">
        <v>10</v>
      </c>
      <c r="AJ22" s="43" t="s">
        <v>536</v>
      </c>
      <c r="AK22" s="43"/>
      <c r="AL22" s="43"/>
      <c r="AM22" s="43"/>
      <c r="AN22" s="43"/>
      <c r="AO22" s="43" t="s">
        <v>352</v>
      </c>
      <c r="AP22" s="43" t="s">
        <v>352</v>
      </c>
      <c r="AQ22" s="43" t="s">
        <v>531</v>
      </c>
      <c r="AR22" s="43"/>
      <c r="AS22" s="43"/>
      <c r="AT22" s="43" t="s">
        <v>356</v>
      </c>
      <c r="AU22" s="43"/>
      <c r="AV22" s="43"/>
      <c r="AW22" s="43" t="s">
        <v>80</v>
      </c>
      <c r="AX22" s="43" t="s">
        <v>80</v>
      </c>
      <c r="AY22" s="43" t="s">
        <v>80</v>
      </c>
      <c r="AZ22" s="43" t="s">
        <v>79</v>
      </c>
      <c r="BA22" s="43" t="s">
        <v>79</v>
      </c>
      <c r="BB22" s="43" t="s">
        <v>80</v>
      </c>
      <c r="BC22" s="43" t="s">
        <v>80</v>
      </c>
      <c r="BD22" s="155">
        <v>24</v>
      </c>
      <c r="BE22" s="56"/>
      <c r="BF22" s="153">
        <v>10</v>
      </c>
      <c r="BG22" s="56">
        <v>5</v>
      </c>
      <c r="BH22" s="56">
        <v>0</v>
      </c>
      <c r="BI22" s="56">
        <v>5</v>
      </c>
      <c r="BJ22" s="56">
        <v>10</v>
      </c>
      <c r="BK22" s="253">
        <f t="shared" si="0"/>
        <v>30</v>
      </c>
      <c r="BL22" s="56"/>
      <c r="BM22" s="153" t="s">
        <v>349</v>
      </c>
      <c r="BN22" s="56" t="s">
        <v>349</v>
      </c>
      <c r="BO22" s="56" t="s">
        <v>349</v>
      </c>
      <c r="BP22" s="56" t="s">
        <v>349</v>
      </c>
      <c r="BQ22" s="56" t="s">
        <v>349</v>
      </c>
      <c r="BR22" s="56" t="s">
        <v>349</v>
      </c>
      <c r="BS22" s="56" t="s">
        <v>349</v>
      </c>
    </row>
    <row r="23" spans="1:71" s="103" customFormat="1" ht="146.25" customHeight="1">
      <c r="A23" s="43">
        <v>15</v>
      </c>
      <c r="B23" s="43">
        <v>90</v>
      </c>
      <c r="C23" s="43"/>
      <c r="D23" s="43" t="s">
        <v>642</v>
      </c>
      <c r="E23" s="43"/>
      <c r="F23" s="43"/>
      <c r="G23" s="43"/>
      <c r="H23" s="43"/>
      <c r="I23" s="43"/>
      <c r="J23" s="43"/>
      <c r="K23" s="43"/>
      <c r="L23" s="43"/>
      <c r="M23" s="43"/>
      <c r="N23" s="136" t="s">
        <v>849</v>
      </c>
      <c r="O23" s="133">
        <v>460400</v>
      </c>
      <c r="P23" s="133">
        <v>17770</v>
      </c>
      <c r="Q23" s="43"/>
      <c r="R23" s="43"/>
      <c r="S23" s="43"/>
      <c r="T23" s="43"/>
      <c r="U23" s="43" t="s">
        <v>654</v>
      </c>
      <c r="V23" s="135" t="s">
        <v>80</v>
      </c>
      <c r="W23" s="43" t="s">
        <v>349</v>
      </c>
      <c r="X23" s="43" t="s">
        <v>349</v>
      </c>
      <c r="Y23" s="43" t="s">
        <v>349</v>
      </c>
      <c r="Z23" s="43" t="s">
        <v>349</v>
      </c>
      <c r="AA23" s="43" t="s">
        <v>349</v>
      </c>
      <c r="AB23" s="43" t="s">
        <v>349</v>
      </c>
      <c r="AC23" s="43" t="s">
        <v>349</v>
      </c>
      <c r="AD23" s="43" t="s">
        <v>349</v>
      </c>
      <c r="AE23" s="43" t="s">
        <v>349</v>
      </c>
      <c r="AF23" s="43" t="s">
        <v>349</v>
      </c>
      <c r="AG23" s="43" t="s">
        <v>349</v>
      </c>
      <c r="AH23" s="43" t="s">
        <v>349</v>
      </c>
      <c r="AI23" s="43">
        <v>1</v>
      </c>
      <c r="AJ23" s="43"/>
      <c r="AK23" s="43"/>
      <c r="AL23" s="43"/>
      <c r="AM23" s="43"/>
      <c r="AN23" s="43"/>
      <c r="AO23" s="43"/>
      <c r="AP23" s="43"/>
      <c r="AQ23" s="43" t="s">
        <v>577</v>
      </c>
      <c r="AR23" s="43"/>
      <c r="AS23" s="105"/>
      <c r="AT23" s="43"/>
      <c r="AU23" s="106"/>
      <c r="AV23" s="106"/>
      <c r="AW23" s="43"/>
      <c r="AX23" s="43" t="s">
        <v>80</v>
      </c>
      <c r="AY23" s="43" t="s">
        <v>80</v>
      </c>
      <c r="AZ23" s="43" t="s">
        <v>80</v>
      </c>
      <c r="BA23" s="43" t="s">
        <v>80</v>
      </c>
      <c r="BB23" s="43" t="s">
        <v>80</v>
      </c>
      <c r="BC23" s="43" t="s">
        <v>80</v>
      </c>
      <c r="BD23" s="155">
        <v>42</v>
      </c>
      <c r="BE23" s="56"/>
      <c r="BF23" s="153">
        <v>10</v>
      </c>
      <c r="BG23" s="56">
        <v>5</v>
      </c>
      <c r="BH23" s="56">
        <v>0</v>
      </c>
      <c r="BI23" s="56">
        <v>5</v>
      </c>
      <c r="BJ23" s="56">
        <v>10</v>
      </c>
      <c r="BK23" s="253">
        <f t="shared" si="0"/>
        <v>30</v>
      </c>
      <c r="BL23" s="56"/>
      <c r="BM23" s="153" t="s">
        <v>349</v>
      </c>
      <c r="BN23" s="56" t="s">
        <v>349</v>
      </c>
      <c r="BO23" s="56" t="s">
        <v>349</v>
      </c>
      <c r="BP23" s="56" t="s">
        <v>349</v>
      </c>
      <c r="BQ23" s="56" t="s">
        <v>349</v>
      </c>
      <c r="BR23" s="56" t="s">
        <v>349</v>
      </c>
      <c r="BS23" s="56" t="s">
        <v>349</v>
      </c>
    </row>
    <row r="24" spans="1:71" s="103" customFormat="1" ht="380.25" customHeight="1">
      <c r="A24" s="43">
        <v>16</v>
      </c>
      <c r="B24" s="43">
        <v>91</v>
      </c>
      <c r="C24" s="43" t="s">
        <v>117</v>
      </c>
      <c r="D24" s="43" t="s">
        <v>643</v>
      </c>
      <c r="E24" s="43" t="s">
        <v>644</v>
      </c>
      <c r="F24" s="43"/>
      <c r="G24" s="43" t="s">
        <v>645</v>
      </c>
      <c r="H24" s="43" t="s">
        <v>646</v>
      </c>
      <c r="I24" s="43" t="s">
        <v>647</v>
      </c>
      <c r="J24" s="43"/>
      <c r="K24" s="43"/>
      <c r="L24" s="43" t="s">
        <v>648</v>
      </c>
      <c r="M24" s="43" t="s">
        <v>649</v>
      </c>
      <c r="N24" s="43" t="s">
        <v>839</v>
      </c>
      <c r="O24" s="133">
        <f>3056+31967+78677</f>
        <v>113700</v>
      </c>
      <c r="P24" s="133">
        <v>1450</v>
      </c>
      <c r="Q24" s="43" t="s">
        <v>650</v>
      </c>
      <c r="R24" s="43" t="s">
        <v>651</v>
      </c>
      <c r="S24" s="43" t="s">
        <v>652</v>
      </c>
      <c r="T24" s="43" t="s">
        <v>653</v>
      </c>
      <c r="U24" s="43" t="s">
        <v>654</v>
      </c>
      <c r="V24" s="135" t="s">
        <v>80</v>
      </c>
      <c r="W24" s="135" t="s">
        <v>80</v>
      </c>
      <c r="X24" s="135" t="s">
        <v>80</v>
      </c>
      <c r="Y24" s="135" t="s">
        <v>80</v>
      </c>
      <c r="Z24" s="135" t="s">
        <v>80</v>
      </c>
      <c r="AA24" s="135" t="s">
        <v>80</v>
      </c>
      <c r="AB24" s="135" t="s">
        <v>80</v>
      </c>
      <c r="AC24" s="135" t="s">
        <v>80</v>
      </c>
      <c r="AD24" s="135" t="s">
        <v>80</v>
      </c>
      <c r="AE24" s="249" t="s">
        <v>349</v>
      </c>
      <c r="AF24" s="249" t="s">
        <v>349</v>
      </c>
      <c r="AG24" s="43" t="s">
        <v>349</v>
      </c>
      <c r="AH24" s="43" t="s">
        <v>349</v>
      </c>
      <c r="AI24" s="43">
        <v>9</v>
      </c>
      <c r="AJ24" s="43" t="s">
        <v>656</v>
      </c>
      <c r="AK24" s="43" t="s">
        <v>555</v>
      </c>
      <c r="AL24" s="43" t="s">
        <v>555</v>
      </c>
      <c r="AM24" s="43"/>
      <c r="AN24" s="43"/>
      <c r="AO24" s="43" t="s">
        <v>657</v>
      </c>
      <c r="AP24" s="43" t="s">
        <v>655</v>
      </c>
      <c r="AQ24" s="43" t="s">
        <v>658</v>
      </c>
      <c r="AR24" s="43" t="s">
        <v>659</v>
      </c>
      <c r="AS24" s="105" t="s">
        <v>660</v>
      </c>
      <c r="AT24" s="43" t="s">
        <v>661</v>
      </c>
      <c r="AU24" s="43" t="s">
        <v>658</v>
      </c>
      <c r="AV24" s="128" t="s">
        <v>662</v>
      </c>
      <c r="AW24" s="43"/>
      <c r="AX24" s="43" t="s">
        <v>80</v>
      </c>
      <c r="AY24" s="43" t="s">
        <v>80</v>
      </c>
      <c r="AZ24" s="43" t="s">
        <v>80</v>
      </c>
      <c r="BA24" s="43" t="s">
        <v>80</v>
      </c>
      <c r="BB24" s="43" t="s">
        <v>80</v>
      </c>
      <c r="BC24" s="43" t="s">
        <v>80</v>
      </c>
      <c r="BD24" s="155">
        <v>30</v>
      </c>
      <c r="BE24" s="56"/>
      <c r="BF24" s="153">
        <v>10</v>
      </c>
      <c r="BG24" s="56">
        <v>5</v>
      </c>
      <c r="BH24" s="56">
        <v>0</v>
      </c>
      <c r="BI24" s="56">
        <v>5</v>
      </c>
      <c r="BJ24" s="56">
        <v>10</v>
      </c>
      <c r="BK24" s="253">
        <f t="shared" si="0"/>
        <v>30</v>
      </c>
      <c r="BL24" s="56"/>
      <c r="BM24" s="153" t="s">
        <v>349</v>
      </c>
      <c r="BN24" s="56" t="s">
        <v>349</v>
      </c>
      <c r="BO24" s="56" t="s">
        <v>349</v>
      </c>
      <c r="BP24" s="56" t="s">
        <v>349</v>
      </c>
      <c r="BQ24" s="56" t="s">
        <v>349</v>
      </c>
      <c r="BR24" s="56" t="s">
        <v>349</v>
      </c>
      <c r="BS24" s="56" t="s">
        <v>349</v>
      </c>
    </row>
    <row r="25" spans="1:71" s="103" customFormat="1" ht="409.5">
      <c r="A25" s="43">
        <v>17</v>
      </c>
      <c r="B25" s="43">
        <v>95</v>
      </c>
      <c r="C25" s="43"/>
      <c r="D25" s="43" t="s">
        <v>683</v>
      </c>
      <c r="E25" s="43" t="s">
        <v>684</v>
      </c>
      <c r="F25" s="43"/>
      <c r="G25" s="43" t="s">
        <v>665</v>
      </c>
      <c r="H25" s="43" t="s">
        <v>665</v>
      </c>
      <c r="I25" s="43" t="s">
        <v>665</v>
      </c>
      <c r="J25" s="43"/>
      <c r="K25" s="43"/>
      <c r="L25" s="43"/>
      <c r="M25" s="43" t="s">
        <v>685</v>
      </c>
      <c r="N25" s="43" t="s">
        <v>840</v>
      </c>
      <c r="O25" s="133">
        <f>386323</f>
        <v>386323</v>
      </c>
      <c r="P25" s="133">
        <v>6278</v>
      </c>
      <c r="Q25" s="43" t="s">
        <v>686</v>
      </c>
      <c r="R25" s="43"/>
      <c r="S25" s="43"/>
      <c r="T25" s="43"/>
      <c r="U25" s="43" t="s">
        <v>842</v>
      </c>
      <c r="V25" s="135" t="s">
        <v>80</v>
      </c>
      <c r="W25" s="135" t="s">
        <v>80</v>
      </c>
      <c r="X25" s="135" t="s">
        <v>80</v>
      </c>
      <c r="Y25" s="135" t="s">
        <v>80</v>
      </c>
      <c r="Z25" s="135" t="s">
        <v>80</v>
      </c>
      <c r="AA25" s="135" t="s">
        <v>80</v>
      </c>
      <c r="AB25" s="135" t="s">
        <v>80</v>
      </c>
      <c r="AC25" s="135" t="s">
        <v>80</v>
      </c>
      <c r="AD25" s="135" t="s">
        <v>80</v>
      </c>
      <c r="AE25" s="249" t="s">
        <v>349</v>
      </c>
      <c r="AF25" s="249" t="s">
        <v>349</v>
      </c>
      <c r="AG25" s="43" t="s">
        <v>349</v>
      </c>
      <c r="AH25" s="43" t="s">
        <v>349</v>
      </c>
      <c r="AI25" s="43">
        <v>9</v>
      </c>
      <c r="AJ25" s="43" t="s">
        <v>670</v>
      </c>
      <c r="AK25" s="43" t="s">
        <v>555</v>
      </c>
      <c r="AL25" s="43" t="s">
        <v>555</v>
      </c>
      <c r="AM25" s="43"/>
      <c r="AN25" s="43"/>
      <c r="AO25" s="43" t="s">
        <v>687</v>
      </c>
      <c r="AP25" s="43" t="s">
        <v>688</v>
      </c>
      <c r="AQ25" s="43" t="s">
        <v>689</v>
      </c>
      <c r="AR25" s="43" t="s">
        <v>659</v>
      </c>
      <c r="AS25" s="105" t="s">
        <v>677</v>
      </c>
      <c r="AT25" s="43" t="s">
        <v>661</v>
      </c>
      <c r="AU25" s="43" t="s">
        <v>676</v>
      </c>
      <c r="AV25" s="43">
        <v>836415042</v>
      </c>
      <c r="AW25" s="104" t="s">
        <v>116</v>
      </c>
      <c r="AX25" s="104"/>
      <c r="AY25" s="104"/>
      <c r="AZ25" s="104"/>
      <c r="BA25" s="104"/>
      <c r="BB25" s="104"/>
      <c r="BC25" s="104"/>
      <c r="BD25" s="155">
        <v>30</v>
      </c>
      <c r="BE25" s="56"/>
      <c r="BF25" s="153">
        <v>10</v>
      </c>
      <c r="BG25" s="56">
        <v>5</v>
      </c>
      <c r="BH25" s="56">
        <v>0</v>
      </c>
      <c r="BI25" s="56">
        <v>5</v>
      </c>
      <c r="BJ25" s="56">
        <v>10</v>
      </c>
      <c r="BK25" s="253">
        <f t="shared" si="0"/>
        <v>30</v>
      </c>
      <c r="BL25" s="56"/>
      <c r="BM25" s="153" t="s">
        <v>349</v>
      </c>
      <c r="BN25" s="56" t="s">
        <v>349</v>
      </c>
      <c r="BO25" s="56" t="s">
        <v>349</v>
      </c>
      <c r="BP25" s="56" t="s">
        <v>349</v>
      </c>
      <c r="BQ25" s="56" t="s">
        <v>349</v>
      </c>
      <c r="BR25" s="56" t="s">
        <v>349</v>
      </c>
      <c r="BS25" s="56" t="s">
        <v>349</v>
      </c>
    </row>
    <row r="26" spans="1:71" s="103" customFormat="1" ht="229.5" customHeight="1">
      <c r="A26" s="43">
        <v>18</v>
      </c>
      <c r="B26" s="43">
        <v>96</v>
      </c>
      <c r="C26" s="43"/>
      <c r="D26" s="43" t="s">
        <v>690</v>
      </c>
      <c r="E26" s="43" t="s">
        <v>691</v>
      </c>
      <c r="F26" s="108"/>
      <c r="G26" s="43" t="s">
        <v>665</v>
      </c>
      <c r="H26" s="43" t="s">
        <v>665</v>
      </c>
      <c r="I26" s="43" t="s">
        <v>665</v>
      </c>
      <c r="J26" s="43"/>
      <c r="K26" s="43"/>
      <c r="L26" s="43" t="s">
        <v>692</v>
      </c>
      <c r="M26" s="43" t="s">
        <v>693</v>
      </c>
      <c r="N26" s="43" t="s">
        <v>841</v>
      </c>
      <c r="O26" s="137"/>
      <c r="P26" s="147">
        <v>7500</v>
      </c>
      <c r="Q26" s="43" t="s">
        <v>694</v>
      </c>
      <c r="R26" s="43"/>
      <c r="S26" s="43"/>
      <c r="T26" s="43"/>
      <c r="U26" s="43" t="s">
        <v>843</v>
      </c>
      <c r="V26" s="135" t="s">
        <v>80</v>
      </c>
      <c r="W26" s="135" t="s">
        <v>669</v>
      </c>
      <c r="X26" s="135" t="s">
        <v>80</v>
      </c>
      <c r="Y26" s="135" t="s">
        <v>80</v>
      </c>
      <c r="Z26" s="135" t="s">
        <v>80</v>
      </c>
      <c r="AA26" s="135" t="s">
        <v>80</v>
      </c>
      <c r="AB26" s="135" t="s">
        <v>80</v>
      </c>
      <c r="AC26" s="135" t="s">
        <v>80</v>
      </c>
      <c r="AD26" s="135" t="s">
        <v>80</v>
      </c>
      <c r="AE26" s="249" t="s">
        <v>349</v>
      </c>
      <c r="AF26" s="43" t="s">
        <v>349</v>
      </c>
      <c r="AG26" s="43" t="s">
        <v>349</v>
      </c>
      <c r="AH26" s="43" t="s">
        <v>349</v>
      </c>
      <c r="AI26" s="43">
        <v>9</v>
      </c>
      <c r="AJ26" s="43" t="s">
        <v>670</v>
      </c>
      <c r="AK26" s="43" t="s">
        <v>555</v>
      </c>
      <c r="AL26" s="43" t="s">
        <v>555</v>
      </c>
      <c r="AM26" s="43"/>
      <c r="AN26" s="43"/>
      <c r="AO26" s="43" t="s">
        <v>657</v>
      </c>
      <c r="AP26" s="43" t="s">
        <v>655</v>
      </c>
      <c r="AQ26" s="43" t="s">
        <v>658</v>
      </c>
      <c r="AR26" s="43" t="s">
        <v>659</v>
      </c>
      <c r="AS26" s="105" t="s">
        <v>660</v>
      </c>
      <c r="AT26" s="43" t="s">
        <v>661</v>
      </c>
      <c r="AU26" s="43" t="s">
        <v>658</v>
      </c>
      <c r="AV26" s="43" t="s">
        <v>662</v>
      </c>
      <c r="AW26" s="43"/>
      <c r="AX26" s="43" t="s">
        <v>80</v>
      </c>
      <c r="AY26" s="43" t="s">
        <v>80</v>
      </c>
      <c r="AZ26" s="43" t="s">
        <v>80</v>
      </c>
      <c r="BA26" s="43" t="s">
        <v>80</v>
      </c>
      <c r="BB26" s="43" t="s">
        <v>80</v>
      </c>
      <c r="BC26" s="43" t="s">
        <v>80</v>
      </c>
      <c r="BD26" s="155">
        <v>34</v>
      </c>
      <c r="BE26" s="56"/>
      <c r="BF26" s="153">
        <v>10</v>
      </c>
      <c r="BG26" s="56">
        <v>5</v>
      </c>
      <c r="BH26" s="56">
        <v>0</v>
      </c>
      <c r="BI26" s="56">
        <v>5</v>
      </c>
      <c r="BJ26" s="56">
        <v>10</v>
      </c>
      <c r="BK26" s="253">
        <f t="shared" si="0"/>
        <v>30</v>
      </c>
      <c r="BL26" s="56"/>
      <c r="BM26" s="153" t="s">
        <v>349</v>
      </c>
      <c r="BN26" s="56" t="s">
        <v>349</v>
      </c>
      <c r="BO26" s="56" t="s">
        <v>349</v>
      </c>
      <c r="BP26" s="56" t="s">
        <v>349</v>
      </c>
      <c r="BQ26" s="56" t="s">
        <v>349</v>
      </c>
      <c r="BR26" s="56" t="s">
        <v>349</v>
      </c>
      <c r="BS26" s="56" t="s">
        <v>349</v>
      </c>
    </row>
    <row r="27" spans="1:71" s="103" customFormat="1" ht="201" customHeight="1">
      <c r="A27" s="43">
        <v>19</v>
      </c>
      <c r="B27" s="43">
        <v>98</v>
      </c>
      <c r="C27" s="43"/>
      <c r="D27" s="43" t="s">
        <v>699</v>
      </c>
      <c r="E27" s="43" t="s">
        <v>700</v>
      </c>
      <c r="F27" s="43"/>
      <c r="G27" s="43" t="s">
        <v>665</v>
      </c>
      <c r="H27" s="43" t="s">
        <v>665</v>
      </c>
      <c r="I27" s="43" t="s">
        <v>665</v>
      </c>
      <c r="J27" s="43"/>
      <c r="K27" s="43"/>
      <c r="L27" s="43"/>
      <c r="M27" s="43" t="s">
        <v>701</v>
      </c>
      <c r="N27" s="43"/>
      <c r="O27" s="133">
        <v>130000</v>
      </c>
      <c r="P27" s="133">
        <v>750</v>
      </c>
      <c r="Q27" s="43" t="s">
        <v>698</v>
      </c>
      <c r="R27" s="43"/>
      <c r="S27" s="43"/>
      <c r="T27" s="43"/>
      <c r="U27" s="43" t="s">
        <v>844</v>
      </c>
      <c r="V27" s="135" t="s">
        <v>80</v>
      </c>
      <c r="W27" s="135" t="s">
        <v>702</v>
      </c>
      <c r="X27" s="135" t="s">
        <v>80</v>
      </c>
      <c r="Y27" s="135" t="s">
        <v>80</v>
      </c>
      <c r="Z27" s="135" t="s">
        <v>80</v>
      </c>
      <c r="AA27" s="135" t="s">
        <v>80</v>
      </c>
      <c r="AB27" s="135" t="s">
        <v>80</v>
      </c>
      <c r="AC27" s="135" t="s">
        <v>80</v>
      </c>
      <c r="AD27" s="135" t="s">
        <v>845</v>
      </c>
      <c r="AE27" s="43" t="s">
        <v>349</v>
      </c>
      <c r="AF27" s="43" t="s">
        <v>349</v>
      </c>
      <c r="AG27" s="43" t="s">
        <v>349</v>
      </c>
      <c r="AH27" s="43" t="s">
        <v>349</v>
      </c>
      <c r="AI27" s="43">
        <v>9</v>
      </c>
      <c r="AJ27" s="109" t="s">
        <v>854</v>
      </c>
      <c r="AK27" s="43"/>
      <c r="AL27" s="43"/>
      <c r="AM27" s="43"/>
      <c r="AN27" s="43"/>
      <c r="AO27" s="43" t="s">
        <v>657</v>
      </c>
      <c r="AP27" s="43" t="s">
        <v>655</v>
      </c>
      <c r="AQ27" s="43" t="s">
        <v>658</v>
      </c>
      <c r="AR27" s="43" t="s">
        <v>659</v>
      </c>
      <c r="AS27" s="105" t="s">
        <v>660</v>
      </c>
      <c r="AT27" s="43" t="s">
        <v>661</v>
      </c>
      <c r="AU27" s="43" t="s">
        <v>658</v>
      </c>
      <c r="AV27" s="43" t="s">
        <v>662</v>
      </c>
      <c r="AW27" s="104" t="s">
        <v>116</v>
      </c>
      <c r="AX27" s="104"/>
      <c r="AY27" s="104"/>
      <c r="AZ27" s="104"/>
      <c r="BA27" s="104"/>
      <c r="BB27" s="104"/>
      <c r="BC27" s="104"/>
      <c r="BD27" s="155">
        <v>34</v>
      </c>
      <c r="BE27" s="56"/>
      <c r="BF27" s="153">
        <v>10</v>
      </c>
      <c r="BG27" s="56">
        <v>5</v>
      </c>
      <c r="BH27" s="56">
        <v>0</v>
      </c>
      <c r="BI27" s="56">
        <v>5</v>
      </c>
      <c r="BJ27" s="56">
        <v>10</v>
      </c>
      <c r="BK27" s="253">
        <f t="shared" si="0"/>
        <v>30</v>
      </c>
      <c r="BL27" s="56"/>
      <c r="BM27" s="153" t="s">
        <v>349</v>
      </c>
      <c r="BN27" s="56" t="s">
        <v>349</v>
      </c>
      <c r="BO27" s="56" t="s">
        <v>349</v>
      </c>
      <c r="BP27" s="56" t="s">
        <v>349</v>
      </c>
      <c r="BQ27" s="56" t="s">
        <v>349</v>
      </c>
      <c r="BR27" s="56" t="s">
        <v>349</v>
      </c>
      <c r="BS27" s="56" t="s">
        <v>349</v>
      </c>
    </row>
    <row r="28" spans="1:71" s="103" customFormat="1" ht="96.75" customHeight="1">
      <c r="A28" s="43">
        <v>20</v>
      </c>
      <c r="B28" s="43">
        <v>99</v>
      </c>
      <c r="C28" s="108"/>
      <c r="D28" s="43" t="s">
        <v>703</v>
      </c>
      <c r="E28" s="43" t="s">
        <v>704</v>
      </c>
      <c r="F28" s="43"/>
      <c r="G28" s="43" t="s">
        <v>665</v>
      </c>
      <c r="H28" s="43" t="s">
        <v>665</v>
      </c>
      <c r="I28" s="43" t="s">
        <v>665</v>
      </c>
      <c r="J28" s="43"/>
      <c r="K28" s="43"/>
      <c r="L28" s="43" t="s">
        <v>705</v>
      </c>
      <c r="M28" s="43" t="s">
        <v>706</v>
      </c>
      <c r="N28" s="43" t="s">
        <v>855</v>
      </c>
      <c r="O28" s="133">
        <f>25465+61765+11000</f>
        <v>98230</v>
      </c>
      <c r="P28" s="133">
        <f>2530+1500+196</f>
        <v>4226</v>
      </c>
      <c r="Q28" s="43"/>
      <c r="R28" s="43"/>
      <c r="S28" s="43"/>
      <c r="T28" s="43"/>
      <c r="U28" s="43" t="s">
        <v>842</v>
      </c>
      <c r="V28" s="135" t="s">
        <v>80</v>
      </c>
      <c r="W28" s="135" t="s">
        <v>675</v>
      </c>
      <c r="X28" s="135" t="s">
        <v>80</v>
      </c>
      <c r="Y28" s="135" t="s">
        <v>77</v>
      </c>
      <c r="Z28" s="135" t="s">
        <v>77</v>
      </c>
      <c r="AA28" s="135" t="s">
        <v>77</v>
      </c>
      <c r="AB28" s="135" t="s">
        <v>77</v>
      </c>
      <c r="AC28" s="43" t="s">
        <v>349</v>
      </c>
      <c r="AD28" s="43" t="s">
        <v>349</v>
      </c>
      <c r="AE28" s="43" t="s">
        <v>349</v>
      </c>
      <c r="AF28" s="43" t="s">
        <v>349</v>
      </c>
      <c r="AG28" s="43" t="s">
        <v>349</v>
      </c>
      <c r="AH28" s="43" t="s">
        <v>349</v>
      </c>
      <c r="AI28" s="138">
        <v>7</v>
      </c>
      <c r="AJ28" s="43"/>
      <c r="AK28" s="43"/>
      <c r="AL28" s="43"/>
      <c r="AM28" s="43"/>
      <c r="AN28" s="138"/>
      <c r="AO28" s="43" t="s">
        <v>657</v>
      </c>
      <c r="AP28" s="43" t="s">
        <v>655</v>
      </c>
      <c r="AQ28" s="43" t="s">
        <v>707</v>
      </c>
      <c r="AR28" s="43" t="s">
        <v>708</v>
      </c>
      <c r="AS28" s="105" t="s">
        <v>709</v>
      </c>
      <c r="AT28" s="43" t="s">
        <v>710</v>
      </c>
      <c r="AU28" s="43" t="s">
        <v>711</v>
      </c>
      <c r="AV28" s="43"/>
      <c r="AW28" s="43"/>
      <c r="AX28" s="43" t="s">
        <v>80</v>
      </c>
      <c r="AY28" s="43" t="s">
        <v>80</v>
      </c>
      <c r="AZ28" s="43" t="s">
        <v>80</v>
      </c>
      <c r="BA28" s="43" t="s">
        <v>80</v>
      </c>
      <c r="BB28" s="43" t="s">
        <v>80</v>
      </c>
      <c r="BC28" s="43" t="s">
        <v>80</v>
      </c>
      <c r="BD28" s="155">
        <v>24</v>
      </c>
      <c r="BE28" s="56"/>
      <c r="BF28" s="153">
        <v>10</v>
      </c>
      <c r="BG28" s="56">
        <v>5</v>
      </c>
      <c r="BH28" s="56">
        <v>0</v>
      </c>
      <c r="BI28" s="56">
        <v>5</v>
      </c>
      <c r="BJ28" s="56">
        <v>10</v>
      </c>
      <c r="BK28" s="253">
        <f t="shared" si="0"/>
        <v>30</v>
      </c>
      <c r="BL28" s="56"/>
      <c r="BM28" s="153" t="s">
        <v>349</v>
      </c>
      <c r="BN28" s="56" t="s">
        <v>349</v>
      </c>
      <c r="BO28" s="56" t="s">
        <v>349</v>
      </c>
      <c r="BP28" s="56" t="s">
        <v>349</v>
      </c>
      <c r="BQ28" s="56" t="s">
        <v>349</v>
      </c>
      <c r="BR28" s="56" t="s">
        <v>349</v>
      </c>
      <c r="BS28" s="56" t="s">
        <v>349</v>
      </c>
    </row>
    <row r="29" spans="1:71" s="103" customFormat="1" ht="127.5">
      <c r="A29" s="43">
        <v>21</v>
      </c>
      <c r="B29" s="249">
        <v>129</v>
      </c>
      <c r="C29" s="108"/>
      <c r="D29" s="43" t="s">
        <v>836</v>
      </c>
      <c r="E29" s="43"/>
      <c r="F29" s="43"/>
      <c r="G29" s="43"/>
      <c r="H29" s="43"/>
      <c r="I29" s="43"/>
      <c r="J29" s="43"/>
      <c r="K29" s="43"/>
      <c r="L29" s="43"/>
      <c r="M29" s="43"/>
      <c r="N29" s="43" t="s">
        <v>850</v>
      </c>
      <c r="O29" s="133">
        <v>83856</v>
      </c>
      <c r="P29" s="133">
        <v>4717</v>
      </c>
      <c r="Q29" s="43"/>
      <c r="R29" s="43"/>
      <c r="S29" s="43"/>
      <c r="T29" s="43"/>
      <c r="U29" s="43"/>
      <c r="V29" s="135" t="s">
        <v>80</v>
      </c>
      <c r="W29" s="43" t="s">
        <v>349</v>
      </c>
      <c r="X29" s="43" t="s">
        <v>349</v>
      </c>
      <c r="Y29" s="43" t="s">
        <v>349</v>
      </c>
      <c r="Z29" s="43" t="s">
        <v>349</v>
      </c>
      <c r="AA29" s="43" t="s">
        <v>349</v>
      </c>
      <c r="AB29" s="43" t="s">
        <v>349</v>
      </c>
      <c r="AC29" s="43" t="s">
        <v>349</v>
      </c>
      <c r="AD29" s="43" t="s">
        <v>349</v>
      </c>
      <c r="AE29" s="43" t="s">
        <v>349</v>
      </c>
      <c r="AF29" s="43" t="s">
        <v>349</v>
      </c>
      <c r="AG29" s="43" t="s">
        <v>349</v>
      </c>
      <c r="AH29" s="43" t="s">
        <v>349</v>
      </c>
      <c r="AI29" s="43">
        <v>1</v>
      </c>
      <c r="AJ29" s="43"/>
      <c r="AK29" s="43"/>
      <c r="AL29" s="43"/>
      <c r="AM29" s="43"/>
      <c r="AN29" s="43"/>
      <c r="AO29" s="43"/>
      <c r="AP29" s="43" t="s">
        <v>557</v>
      </c>
      <c r="AQ29" s="43" t="s">
        <v>577</v>
      </c>
      <c r="AR29" s="43"/>
      <c r="AS29" s="43"/>
      <c r="AT29" s="43"/>
      <c r="AU29" s="43"/>
      <c r="AV29" s="43"/>
      <c r="AW29" s="43"/>
      <c r="AX29" s="43"/>
      <c r="AY29" s="43"/>
      <c r="AZ29" s="43"/>
      <c r="BA29" s="43"/>
      <c r="BB29" s="43"/>
      <c r="BC29" s="43"/>
      <c r="BD29" s="113">
        <v>42</v>
      </c>
      <c r="BE29" s="104"/>
      <c r="BF29" s="153">
        <v>10</v>
      </c>
      <c r="BG29" s="56">
        <v>5</v>
      </c>
      <c r="BH29" s="56">
        <v>0</v>
      </c>
      <c r="BI29" s="56">
        <v>5</v>
      </c>
      <c r="BJ29" s="56">
        <v>10</v>
      </c>
      <c r="BK29" s="253">
        <f t="shared" si="0"/>
        <v>30</v>
      </c>
      <c r="BL29" s="56"/>
      <c r="BM29" s="153" t="s">
        <v>349</v>
      </c>
      <c r="BN29" s="56" t="s">
        <v>349</v>
      </c>
      <c r="BO29" s="56" t="s">
        <v>349</v>
      </c>
      <c r="BP29" s="56" t="s">
        <v>349</v>
      </c>
      <c r="BQ29" s="56" t="s">
        <v>349</v>
      </c>
      <c r="BR29" s="56" t="s">
        <v>349</v>
      </c>
      <c r="BS29" s="56" t="s">
        <v>349</v>
      </c>
    </row>
    <row r="30" spans="1:71" s="107" customFormat="1" ht="38.25">
      <c r="A30" s="43">
        <v>22</v>
      </c>
      <c r="B30" s="250">
        <v>130</v>
      </c>
      <c r="C30" s="108"/>
      <c r="D30" s="43" t="s">
        <v>837</v>
      </c>
      <c r="E30" s="43"/>
      <c r="F30" s="125"/>
      <c r="G30" s="43"/>
      <c r="H30" s="43"/>
      <c r="I30" s="43"/>
      <c r="J30" s="125"/>
      <c r="K30" s="43"/>
      <c r="L30" s="43"/>
      <c r="M30" s="43"/>
      <c r="N30" s="43"/>
      <c r="O30" s="133">
        <v>47107</v>
      </c>
      <c r="P30" s="133">
        <v>0</v>
      </c>
      <c r="Q30" s="43"/>
      <c r="R30" s="43"/>
      <c r="S30" s="43"/>
      <c r="T30" s="43"/>
      <c r="U30" s="43"/>
      <c r="V30" s="135" t="s">
        <v>80</v>
      </c>
      <c r="W30" s="43" t="s">
        <v>349</v>
      </c>
      <c r="X30" s="43" t="s">
        <v>349</v>
      </c>
      <c r="Y30" s="43" t="s">
        <v>349</v>
      </c>
      <c r="Z30" s="43" t="s">
        <v>349</v>
      </c>
      <c r="AA30" s="43" t="s">
        <v>349</v>
      </c>
      <c r="AB30" s="43" t="s">
        <v>349</v>
      </c>
      <c r="AC30" s="43" t="s">
        <v>349</v>
      </c>
      <c r="AD30" s="43" t="s">
        <v>349</v>
      </c>
      <c r="AE30" s="43" t="s">
        <v>349</v>
      </c>
      <c r="AF30" s="43" t="s">
        <v>349</v>
      </c>
      <c r="AG30" s="43" t="s">
        <v>349</v>
      </c>
      <c r="AH30" s="43" t="s">
        <v>349</v>
      </c>
      <c r="AI30" s="43">
        <v>1</v>
      </c>
      <c r="AJ30" s="43"/>
      <c r="AK30" s="43"/>
      <c r="AL30" s="43"/>
      <c r="AM30" s="43"/>
      <c r="AN30" s="43"/>
      <c r="AO30" s="43"/>
      <c r="AP30" s="43" t="s">
        <v>557</v>
      </c>
      <c r="AQ30" s="43" t="s">
        <v>577</v>
      </c>
      <c r="AR30" s="43"/>
      <c r="AS30" s="43"/>
      <c r="AT30" s="43"/>
      <c r="AU30" s="43"/>
      <c r="AV30" s="43"/>
      <c r="AW30" s="43"/>
      <c r="AX30" s="43"/>
      <c r="AY30" s="43"/>
      <c r="AZ30" s="43"/>
      <c r="BA30" s="43"/>
      <c r="BB30" s="43"/>
      <c r="BC30" s="43"/>
      <c r="BD30" s="113">
        <v>42</v>
      </c>
      <c r="BE30" s="104"/>
      <c r="BF30" s="153">
        <v>10</v>
      </c>
      <c r="BG30" s="56">
        <v>5</v>
      </c>
      <c r="BH30" s="56">
        <v>0</v>
      </c>
      <c r="BI30" s="56">
        <v>5</v>
      </c>
      <c r="BJ30" s="56">
        <v>10</v>
      </c>
      <c r="BK30" s="253">
        <f t="shared" si="0"/>
        <v>30</v>
      </c>
      <c r="BL30" s="56"/>
      <c r="BM30" s="153" t="s">
        <v>349</v>
      </c>
      <c r="BN30" s="56" t="s">
        <v>349</v>
      </c>
      <c r="BO30" s="56" t="s">
        <v>349</v>
      </c>
      <c r="BP30" s="56" t="s">
        <v>349</v>
      </c>
      <c r="BQ30" s="56" t="s">
        <v>349</v>
      </c>
      <c r="BR30" s="56" t="s">
        <v>349</v>
      </c>
      <c r="BS30" s="56" t="s">
        <v>349</v>
      </c>
    </row>
    <row r="31" spans="1:71" s="107" customFormat="1" ht="105" customHeight="1">
      <c r="A31" s="43">
        <v>23</v>
      </c>
      <c r="B31" s="250">
        <v>131</v>
      </c>
      <c r="C31" s="108"/>
      <c r="D31" s="43" t="s">
        <v>838</v>
      </c>
      <c r="E31" s="43"/>
      <c r="F31" s="125"/>
      <c r="G31" s="43"/>
      <c r="H31" s="43"/>
      <c r="I31" s="43"/>
      <c r="J31" s="125"/>
      <c r="K31" s="43"/>
      <c r="L31" s="43"/>
      <c r="M31" s="43"/>
      <c r="N31" s="43" t="s">
        <v>851</v>
      </c>
      <c r="O31" s="133">
        <v>95230</v>
      </c>
      <c r="P31" s="133"/>
      <c r="Q31" s="43"/>
      <c r="R31" s="43"/>
      <c r="S31" s="43"/>
      <c r="T31" s="43"/>
      <c r="U31" s="43"/>
      <c r="V31" s="135" t="s">
        <v>80</v>
      </c>
      <c r="W31" s="43" t="s">
        <v>349</v>
      </c>
      <c r="X31" s="43" t="s">
        <v>349</v>
      </c>
      <c r="Y31" s="43" t="s">
        <v>349</v>
      </c>
      <c r="Z31" s="43" t="s">
        <v>349</v>
      </c>
      <c r="AA31" s="43" t="s">
        <v>349</v>
      </c>
      <c r="AB31" s="43" t="s">
        <v>349</v>
      </c>
      <c r="AC31" s="43" t="s">
        <v>349</v>
      </c>
      <c r="AD31" s="43" t="s">
        <v>349</v>
      </c>
      <c r="AE31" s="43" t="s">
        <v>349</v>
      </c>
      <c r="AF31" s="43" t="s">
        <v>349</v>
      </c>
      <c r="AG31" s="43" t="s">
        <v>349</v>
      </c>
      <c r="AH31" s="43" t="s">
        <v>349</v>
      </c>
      <c r="AI31" s="43">
        <v>1</v>
      </c>
      <c r="AJ31" s="43"/>
      <c r="AK31" s="43"/>
      <c r="AL31" s="43"/>
      <c r="AM31" s="43"/>
      <c r="AN31" s="43"/>
      <c r="AO31" s="43"/>
      <c r="AP31" s="43" t="s">
        <v>557</v>
      </c>
      <c r="AQ31" s="43" t="s">
        <v>577</v>
      </c>
      <c r="AR31" s="43"/>
      <c r="AS31" s="43"/>
      <c r="AT31" s="43"/>
      <c r="AU31" s="43"/>
      <c r="AV31" s="43"/>
      <c r="AW31" s="43"/>
      <c r="AX31" s="43"/>
      <c r="AY31" s="43"/>
      <c r="AZ31" s="43"/>
      <c r="BA31" s="43"/>
      <c r="BB31" s="43"/>
      <c r="BC31" s="43"/>
      <c r="BD31" s="156">
        <v>42</v>
      </c>
      <c r="BE31" s="130"/>
      <c r="BF31" s="153">
        <v>10</v>
      </c>
      <c r="BG31" s="56">
        <v>5</v>
      </c>
      <c r="BH31" s="56">
        <v>0</v>
      </c>
      <c r="BI31" s="56">
        <v>5</v>
      </c>
      <c r="BJ31" s="56">
        <v>10</v>
      </c>
      <c r="BK31" s="253">
        <f t="shared" si="0"/>
        <v>30</v>
      </c>
      <c r="BL31" s="56"/>
      <c r="BM31" s="153" t="s">
        <v>349</v>
      </c>
      <c r="BN31" s="56" t="s">
        <v>349</v>
      </c>
      <c r="BO31" s="56" t="s">
        <v>349</v>
      </c>
      <c r="BP31" s="56" t="s">
        <v>349</v>
      </c>
      <c r="BQ31" s="56" t="s">
        <v>349</v>
      </c>
      <c r="BR31" s="56" t="s">
        <v>349</v>
      </c>
      <c r="BS31" s="56" t="s">
        <v>349</v>
      </c>
    </row>
    <row r="32" spans="1:71" ht="81" customHeight="1">
      <c r="A32" s="43">
        <v>24</v>
      </c>
      <c r="B32" s="43">
        <v>127</v>
      </c>
      <c r="C32" s="108"/>
      <c r="D32" s="43" t="s">
        <v>832</v>
      </c>
      <c r="E32" s="43"/>
      <c r="F32" s="43"/>
      <c r="G32" s="43"/>
      <c r="H32" s="43"/>
      <c r="I32" s="43"/>
      <c r="J32" s="43"/>
      <c r="K32" s="43"/>
      <c r="L32" s="43"/>
      <c r="M32" s="43"/>
      <c r="N32" s="43" t="s">
        <v>852</v>
      </c>
      <c r="O32" s="133">
        <v>64800</v>
      </c>
      <c r="P32" s="133">
        <v>2295</v>
      </c>
      <c r="Q32" s="43"/>
      <c r="R32" s="43"/>
      <c r="S32" s="43"/>
      <c r="T32" s="43"/>
      <c r="U32" s="43"/>
      <c r="V32" s="135" t="s">
        <v>80</v>
      </c>
      <c r="W32" s="43" t="s">
        <v>349</v>
      </c>
      <c r="X32" s="43" t="s">
        <v>349</v>
      </c>
      <c r="Y32" s="43" t="s">
        <v>349</v>
      </c>
      <c r="Z32" s="43" t="s">
        <v>349</v>
      </c>
      <c r="AA32" s="43" t="s">
        <v>349</v>
      </c>
      <c r="AB32" s="43" t="s">
        <v>349</v>
      </c>
      <c r="AC32" s="43" t="s">
        <v>349</v>
      </c>
      <c r="AD32" s="43" t="s">
        <v>349</v>
      </c>
      <c r="AE32" s="43" t="s">
        <v>349</v>
      </c>
      <c r="AF32" s="43" t="s">
        <v>349</v>
      </c>
      <c r="AG32" s="43" t="s">
        <v>349</v>
      </c>
      <c r="AH32" s="43" t="s">
        <v>349</v>
      </c>
      <c r="AI32" s="43">
        <v>1</v>
      </c>
      <c r="AJ32" s="43"/>
      <c r="AK32" s="43"/>
      <c r="AL32" s="43"/>
      <c r="AM32" s="43"/>
      <c r="AN32" s="43"/>
      <c r="AO32" s="43"/>
      <c r="AP32" s="43" t="s">
        <v>557</v>
      </c>
      <c r="AQ32" s="43" t="s">
        <v>577</v>
      </c>
      <c r="AR32" s="43"/>
      <c r="AS32" s="105"/>
      <c r="AT32" s="43"/>
      <c r="AU32" s="43"/>
      <c r="AV32" s="43"/>
      <c r="AW32" s="43"/>
      <c r="AX32" s="43"/>
      <c r="AY32" s="43"/>
      <c r="AZ32" s="43"/>
      <c r="BA32" s="43"/>
      <c r="BB32" s="43"/>
      <c r="BC32" s="43"/>
      <c r="BD32" s="157">
        <v>42</v>
      </c>
      <c r="BF32" s="153">
        <v>10</v>
      </c>
      <c r="BG32" s="56">
        <v>5</v>
      </c>
      <c r="BH32" s="56">
        <v>0</v>
      </c>
      <c r="BI32" s="56">
        <v>5</v>
      </c>
      <c r="BJ32" s="56">
        <v>10</v>
      </c>
      <c r="BK32" s="253">
        <f t="shared" si="0"/>
        <v>30</v>
      </c>
      <c r="BL32" s="56"/>
      <c r="BM32" s="153" t="s">
        <v>349</v>
      </c>
      <c r="BN32" s="56" t="s">
        <v>349</v>
      </c>
      <c r="BO32" s="56" t="s">
        <v>349</v>
      </c>
      <c r="BP32" s="56" t="s">
        <v>349</v>
      </c>
      <c r="BQ32" s="56" t="s">
        <v>349</v>
      </c>
      <c r="BR32" s="56" t="s">
        <v>349</v>
      </c>
      <c r="BS32" s="56" t="s">
        <v>349</v>
      </c>
    </row>
    <row r="33" spans="1:71" ht="69" customHeight="1">
      <c r="A33" s="43">
        <v>25</v>
      </c>
      <c r="B33" s="43">
        <v>128</v>
      </c>
      <c r="C33" s="108"/>
      <c r="D33" s="43" t="s">
        <v>833</v>
      </c>
      <c r="E33" s="43"/>
      <c r="F33" s="43"/>
      <c r="G33" s="43"/>
      <c r="H33" s="43"/>
      <c r="I33" s="43"/>
      <c r="J33" s="43"/>
      <c r="K33" s="43"/>
      <c r="L33" s="43"/>
      <c r="M33" s="43"/>
      <c r="N33" s="43" t="s">
        <v>853</v>
      </c>
      <c r="O33" s="133">
        <v>17545</v>
      </c>
      <c r="P33" s="133">
        <v>2075</v>
      </c>
      <c r="Q33" s="43"/>
      <c r="R33" s="43"/>
      <c r="S33" s="43"/>
      <c r="T33" s="43"/>
      <c r="U33" s="43"/>
      <c r="V33" s="135" t="s">
        <v>80</v>
      </c>
      <c r="W33" s="43" t="s">
        <v>349</v>
      </c>
      <c r="X33" s="43" t="s">
        <v>349</v>
      </c>
      <c r="Y33" s="43" t="s">
        <v>349</v>
      </c>
      <c r="Z33" s="43" t="s">
        <v>349</v>
      </c>
      <c r="AA33" s="43" t="s">
        <v>349</v>
      </c>
      <c r="AB33" s="43" t="s">
        <v>349</v>
      </c>
      <c r="AC33" s="43" t="s">
        <v>349</v>
      </c>
      <c r="AD33" s="43" t="s">
        <v>349</v>
      </c>
      <c r="AE33" s="43" t="s">
        <v>349</v>
      </c>
      <c r="AF33" s="43" t="s">
        <v>349</v>
      </c>
      <c r="AG33" s="43" t="s">
        <v>349</v>
      </c>
      <c r="AH33" s="43" t="s">
        <v>349</v>
      </c>
      <c r="AI33" s="43">
        <v>1</v>
      </c>
      <c r="AJ33" s="43"/>
      <c r="AK33" s="43"/>
      <c r="AL33" s="43"/>
      <c r="AM33" s="43"/>
      <c r="AN33" s="43"/>
      <c r="AO33" s="43"/>
      <c r="AP33" s="43" t="s">
        <v>557</v>
      </c>
      <c r="AQ33" s="43" t="s">
        <v>577</v>
      </c>
      <c r="AR33" s="43"/>
      <c r="AS33" s="105"/>
      <c r="AT33" s="43"/>
      <c r="AU33" s="43"/>
      <c r="AV33" s="43"/>
      <c r="AW33" s="43"/>
      <c r="AX33" s="43"/>
      <c r="AY33" s="43"/>
      <c r="AZ33" s="43"/>
      <c r="BA33" s="43"/>
      <c r="BB33" s="43"/>
      <c r="BC33" s="43"/>
      <c r="BD33" s="157">
        <v>42</v>
      </c>
      <c r="BF33" s="153">
        <v>10</v>
      </c>
      <c r="BG33" s="56">
        <v>5</v>
      </c>
      <c r="BH33" s="56">
        <v>0</v>
      </c>
      <c r="BI33" s="56">
        <v>5</v>
      </c>
      <c r="BJ33" s="56">
        <v>10</v>
      </c>
      <c r="BK33" s="253">
        <f t="shared" si="0"/>
        <v>30</v>
      </c>
      <c r="BL33" s="56"/>
      <c r="BM33" s="153" t="s">
        <v>349</v>
      </c>
      <c r="BN33" s="56" t="s">
        <v>349</v>
      </c>
      <c r="BO33" s="56" t="s">
        <v>349</v>
      </c>
      <c r="BP33" s="56" t="s">
        <v>349</v>
      </c>
      <c r="BQ33" s="56" t="s">
        <v>349</v>
      </c>
      <c r="BR33" s="56" t="s">
        <v>349</v>
      </c>
      <c r="BS33" s="56" t="s">
        <v>349</v>
      </c>
    </row>
    <row r="34" spans="1:71" ht="25.5">
      <c r="A34" s="43">
        <v>26</v>
      </c>
      <c r="B34" s="22">
        <v>120</v>
      </c>
      <c r="C34" s="161" t="s">
        <v>812</v>
      </c>
      <c r="D34" s="43" t="s">
        <v>808</v>
      </c>
      <c r="E34" s="43"/>
      <c r="F34" s="22"/>
      <c r="G34" s="43" t="s">
        <v>813</v>
      </c>
      <c r="H34" s="43"/>
      <c r="I34" s="43"/>
      <c r="J34" s="22"/>
      <c r="K34" s="43"/>
      <c r="L34" s="43" t="s">
        <v>813</v>
      </c>
      <c r="M34" s="43" t="s">
        <v>812</v>
      </c>
      <c r="N34" s="43" t="s">
        <v>814</v>
      </c>
      <c r="O34" s="133">
        <v>14800</v>
      </c>
      <c r="P34" s="133">
        <v>250</v>
      </c>
      <c r="Q34" s="22" t="s">
        <v>815</v>
      </c>
      <c r="R34" s="22"/>
      <c r="S34" s="22"/>
      <c r="T34" s="22"/>
      <c r="U34" s="22"/>
      <c r="V34" s="135" t="s">
        <v>80</v>
      </c>
      <c r="W34" s="43" t="s">
        <v>349</v>
      </c>
      <c r="X34" s="43" t="s">
        <v>349</v>
      </c>
      <c r="Y34" s="43" t="s">
        <v>349</v>
      </c>
      <c r="Z34" s="43" t="s">
        <v>349</v>
      </c>
      <c r="AA34" s="43" t="s">
        <v>349</v>
      </c>
      <c r="AB34" s="43" t="s">
        <v>349</v>
      </c>
      <c r="AC34" s="43" t="s">
        <v>349</v>
      </c>
      <c r="AD34" s="22" t="s">
        <v>816</v>
      </c>
      <c r="AE34" s="43" t="s">
        <v>349</v>
      </c>
      <c r="AF34" s="43" t="s">
        <v>349</v>
      </c>
      <c r="AG34" s="43" t="s">
        <v>349</v>
      </c>
      <c r="AH34" s="43" t="s">
        <v>349</v>
      </c>
      <c r="AI34" s="43">
        <v>1</v>
      </c>
      <c r="AJ34" s="43"/>
      <c r="AK34" s="43"/>
      <c r="AL34" s="43"/>
      <c r="AM34" s="43"/>
      <c r="AN34" s="43"/>
      <c r="AO34" s="43"/>
      <c r="AP34" s="22"/>
      <c r="AQ34" s="22"/>
      <c r="AR34" s="22"/>
      <c r="AS34" s="22"/>
      <c r="AT34" s="22"/>
      <c r="AU34" s="22"/>
      <c r="AV34" s="22" t="s">
        <v>80</v>
      </c>
      <c r="AW34" s="83" t="s">
        <v>116</v>
      </c>
      <c r="AX34" s="83"/>
      <c r="AY34" s="83"/>
      <c r="AZ34" s="83"/>
      <c r="BA34" s="83"/>
      <c r="BB34" s="83"/>
      <c r="BC34" s="83"/>
      <c r="BD34" s="157">
        <v>36</v>
      </c>
      <c r="BF34" s="153">
        <v>10</v>
      </c>
      <c r="BG34" s="56">
        <v>5</v>
      </c>
      <c r="BH34" s="56">
        <v>0</v>
      </c>
      <c r="BI34" s="56">
        <v>5</v>
      </c>
      <c r="BJ34" s="56">
        <v>10</v>
      </c>
      <c r="BK34" s="253">
        <f t="shared" si="0"/>
        <v>30</v>
      </c>
      <c r="BL34" s="56"/>
      <c r="BM34" s="153" t="s">
        <v>349</v>
      </c>
      <c r="BN34" s="56" t="s">
        <v>349</v>
      </c>
      <c r="BO34" s="56" t="s">
        <v>349</v>
      </c>
      <c r="BP34" s="56" t="s">
        <v>349</v>
      </c>
      <c r="BQ34" s="56" t="s">
        <v>349</v>
      </c>
      <c r="BR34" s="56" t="s">
        <v>349</v>
      </c>
      <c r="BS34" s="56" t="s">
        <v>349</v>
      </c>
    </row>
    <row r="35" spans="1:71" ht="37.5" customHeight="1">
      <c r="A35" s="43">
        <v>27</v>
      </c>
      <c r="B35" s="22">
        <v>51</v>
      </c>
      <c r="C35" s="161" t="s">
        <v>367</v>
      </c>
      <c r="D35" s="43" t="s">
        <v>368</v>
      </c>
      <c r="E35" s="43" t="s">
        <v>369</v>
      </c>
      <c r="F35" s="22">
        <v>0</v>
      </c>
      <c r="G35" s="43" t="s">
        <v>337</v>
      </c>
      <c r="H35" s="43" t="s">
        <v>370</v>
      </c>
      <c r="I35" s="43" t="s">
        <v>339</v>
      </c>
      <c r="J35" s="22">
        <v>0</v>
      </c>
      <c r="K35" s="43" t="s">
        <v>368</v>
      </c>
      <c r="L35" s="43" t="s">
        <v>369</v>
      </c>
      <c r="M35" s="43" t="s">
        <v>371</v>
      </c>
      <c r="N35" s="43">
        <v>0</v>
      </c>
      <c r="O35" s="133">
        <v>250000</v>
      </c>
      <c r="P35" s="133">
        <v>0</v>
      </c>
      <c r="Q35" s="22">
        <v>0</v>
      </c>
      <c r="R35" s="22">
        <v>0</v>
      </c>
      <c r="S35" s="22">
        <v>0</v>
      </c>
      <c r="T35" s="22">
        <v>0</v>
      </c>
      <c r="U35" s="22">
        <v>0</v>
      </c>
      <c r="V35" s="135" t="s">
        <v>80</v>
      </c>
      <c r="W35" s="135" t="s">
        <v>80</v>
      </c>
      <c r="X35" s="135" t="s">
        <v>80</v>
      </c>
      <c r="Y35" s="135" t="s">
        <v>80</v>
      </c>
      <c r="Z35" s="43" t="s">
        <v>349</v>
      </c>
      <c r="AA35" s="43" t="s">
        <v>349</v>
      </c>
      <c r="AB35" s="43" t="s">
        <v>349</v>
      </c>
      <c r="AC35" s="43" t="s">
        <v>349</v>
      </c>
      <c r="AD35" s="22" t="s">
        <v>349</v>
      </c>
      <c r="AE35" s="43" t="s">
        <v>349</v>
      </c>
      <c r="AF35" s="43" t="s">
        <v>349</v>
      </c>
      <c r="AG35" s="43" t="s">
        <v>349</v>
      </c>
      <c r="AH35" s="43" t="s">
        <v>349</v>
      </c>
      <c r="AI35" s="43">
        <v>4</v>
      </c>
      <c r="AJ35" s="43" t="s">
        <v>372</v>
      </c>
      <c r="AK35" s="43">
        <v>0</v>
      </c>
      <c r="AL35" s="43">
        <v>0</v>
      </c>
      <c r="AM35" s="43">
        <v>0</v>
      </c>
      <c r="AN35" s="43">
        <v>0</v>
      </c>
      <c r="AO35" s="43">
        <v>0</v>
      </c>
      <c r="AP35" s="22" t="s">
        <v>352</v>
      </c>
      <c r="AQ35" s="22" t="s">
        <v>364</v>
      </c>
      <c r="AR35" s="22" t="s">
        <v>365</v>
      </c>
      <c r="AS35" s="22">
        <v>0</v>
      </c>
      <c r="AT35" s="22" t="s">
        <v>356</v>
      </c>
      <c r="AU35" s="22">
        <v>0</v>
      </c>
      <c r="AV35" s="22">
        <v>0</v>
      </c>
      <c r="AW35" s="83" t="s">
        <v>88</v>
      </c>
      <c r="AX35" s="83" t="s">
        <v>88</v>
      </c>
      <c r="AY35" s="83" t="s">
        <v>80</v>
      </c>
      <c r="AZ35" s="83" t="s">
        <v>79</v>
      </c>
      <c r="BA35" s="83" t="s">
        <v>79</v>
      </c>
      <c r="BB35" s="83" t="s">
        <v>80</v>
      </c>
      <c r="BC35" s="83" t="s">
        <v>80</v>
      </c>
      <c r="BD35" s="157">
        <v>40</v>
      </c>
      <c r="BF35" s="153">
        <v>0</v>
      </c>
      <c r="BG35" s="56">
        <v>5</v>
      </c>
      <c r="BH35" s="56">
        <v>0</v>
      </c>
      <c r="BI35" s="56">
        <v>10</v>
      </c>
      <c r="BJ35" s="56">
        <v>10</v>
      </c>
      <c r="BK35" s="253">
        <v>25</v>
      </c>
      <c r="BL35" s="56"/>
      <c r="BM35" s="153" t="s">
        <v>876</v>
      </c>
      <c r="BN35" s="56" t="s">
        <v>877</v>
      </c>
      <c r="BO35" s="56" t="s">
        <v>349</v>
      </c>
      <c r="BP35" s="56" t="s">
        <v>349</v>
      </c>
      <c r="BQ35" s="56" t="s">
        <v>876</v>
      </c>
      <c r="BR35" s="56" t="s">
        <v>349</v>
      </c>
      <c r="BS35" s="56" t="s">
        <v>877</v>
      </c>
    </row>
    <row r="36" ht="37.5" customHeight="1"/>
  </sheetData>
  <sheetProtection/>
  <autoFilter ref="A8:BS35"/>
  <mergeCells count="45">
    <mergeCell ref="BS6:BS7"/>
    <mergeCell ref="BF4:BJ4"/>
    <mergeCell ref="BM4:BS4"/>
    <mergeCell ref="BN6:BN7"/>
    <mergeCell ref="BO6:BO7"/>
    <mergeCell ref="BP6:BP7"/>
    <mergeCell ref="BQ6:BQ7"/>
    <mergeCell ref="BR6:BR7"/>
    <mergeCell ref="BJ6:BJ7"/>
    <mergeCell ref="BK6:BK7"/>
    <mergeCell ref="BM6:BM7"/>
    <mergeCell ref="BD6:BD7"/>
    <mergeCell ref="BF6:BF7"/>
    <mergeCell ref="BG6:BG7"/>
    <mergeCell ref="BH6:BH7"/>
    <mergeCell ref="BI6:BI7"/>
    <mergeCell ref="BC6:BC7"/>
    <mergeCell ref="AW6:AW7"/>
    <mergeCell ref="AX6:AX7"/>
    <mergeCell ref="AY6:AY7"/>
    <mergeCell ref="AZ6:AZ7"/>
    <mergeCell ref="BA6:BA7"/>
    <mergeCell ref="BB6:BB7"/>
    <mergeCell ref="L6:L7"/>
    <mergeCell ref="M6:M7"/>
    <mergeCell ref="N6:N7"/>
    <mergeCell ref="P6:P7"/>
    <mergeCell ref="Q6:U6"/>
    <mergeCell ref="O6:O7"/>
    <mergeCell ref="AW4:BC4"/>
    <mergeCell ref="C6:C7"/>
    <mergeCell ref="D6:D7"/>
    <mergeCell ref="E6:E7"/>
    <mergeCell ref="F6:F7"/>
    <mergeCell ref="G6:G7"/>
    <mergeCell ref="H6:H7"/>
    <mergeCell ref="I6:I7"/>
    <mergeCell ref="J6:J7"/>
    <mergeCell ref="K6:K7"/>
    <mergeCell ref="C4:E4"/>
    <mergeCell ref="G4:I4"/>
    <mergeCell ref="K4:W4"/>
    <mergeCell ref="X4:AF4"/>
    <mergeCell ref="AJ4:AL4"/>
    <mergeCell ref="AO4:AQ4"/>
  </mergeCells>
  <conditionalFormatting sqref="D10:U10 AI10:BC10">
    <cfRule type="expression" priority="70" dxfId="0">
      <formula>AND($AW$10="Yes",$AX$10="Yes",$AY$10="Yes",$AZ$10="Yes",$BA$10="Yes",$BB$10="Yes",$BC$10="Yes")</formula>
    </cfRule>
  </conditionalFormatting>
  <conditionalFormatting sqref="A29:A33 P26:U26 AK27:AW27 AR32:BC33 A13:N13 A12:M12 A25:M28 Q28:X28 A11:C11 Q12:U13 Z12:BC13 AC14:BC14 AB15:BC15 A14:U16 Z16:BC16 A17:BC20 P25:AD25 W26:AD26 P27:AD27 A22:BC22 A21:V21 AI21:BC21 A23:V23 AI23:BC23 AI25:AW25 AI26:BC26 AI27 AI28:BC28 A24:BC24">
    <cfRule type="expression" priority="69" dxfId="0">
      <formula>AND($AW11="Yes",$AX11="Yes",$AY11="Yes",$AZ11="Yes",$BA11="Yes",$BB11="Yes",$BC11="Yes")</formula>
    </cfRule>
  </conditionalFormatting>
  <conditionalFormatting sqref="B32:B33 F32:F33 J32:J33 O32:V33">
    <cfRule type="expression" priority="68" dxfId="0">
      <formula>AND($AW32="Yes",$AX32="Yes",$AY32="Yes",$AZ32="Yes",$BA32="Yes",$BB32="Yes",$BC32="Yes")</formula>
    </cfRule>
  </conditionalFormatting>
  <conditionalFormatting sqref="AP29:AP33">
    <cfRule type="expression" priority="67" dxfId="0">
      <formula>AND($AW29="Yes",$AX29="Yes",$AY29="Yes",$AZ29="Yes",$BA29="Yes",$BB29="Yes",$BC29="Yes")</formula>
    </cfRule>
  </conditionalFormatting>
  <conditionalFormatting sqref="O30:O31">
    <cfRule type="expression" priority="64" dxfId="0">
      <formula>AND($AW30="Yes",$AX30="Yes",$AY30="Yes",$AZ30="Yes",$BA30="Yes",$BB30="Yes",$BC30="Yes")</formula>
    </cfRule>
  </conditionalFormatting>
  <conditionalFormatting sqref="P30:P31">
    <cfRule type="expression" priority="63" dxfId="0">
      <formula>AND($AW30="Yes",$AX30="Yes",$AY30="Yes",$AZ30="Yes",$BA30="Yes",$BB30="Yes",$BC30="Yes")</formula>
    </cfRule>
  </conditionalFormatting>
  <conditionalFormatting sqref="B34 Q34 F34 J34">
    <cfRule type="expression" priority="62" dxfId="0">
      <formula>AND($AV34="Yes",$AW34="Yes",$AX34="Yes",$AY34="Yes",$AZ34="Yes",$BA34="Yes",$BB34="Yes")</formula>
    </cfRule>
  </conditionalFormatting>
  <conditionalFormatting sqref="R34:V34 AP34:AU34 AD34">
    <cfRule type="expression" priority="61" dxfId="0">
      <formula>AND($AV34="Yes",$AW34="Yes",$AX34="Yes",$AY34="Yes",$AZ34="Yes",$BA34="Yes",$BB34="Yes")</formula>
    </cfRule>
  </conditionalFormatting>
  <conditionalFormatting sqref="AV34">
    <cfRule type="expression" priority="60" dxfId="0">
      <formula>AND($AV34="Yes",$AW34="Yes",$AX34="Yes",$AY34="Yes",$AZ34="Yes",$BA34="Yes",$BB34="Yes")</formula>
    </cfRule>
  </conditionalFormatting>
  <conditionalFormatting sqref="P34">
    <cfRule type="expression" priority="59" dxfId="0">
      <formula>AND($AW34="Yes",$AX34="Yes",$AY34="Yes",$AZ34="Yes",$BA34="Yes",$BB34="Yes",$BC34="Yes")</formula>
    </cfRule>
  </conditionalFormatting>
  <conditionalFormatting sqref="O34">
    <cfRule type="expression" priority="58" dxfId="0">
      <formula>AND($AW34="Yes",$AX34="Yes",$AY34="Yes",$AZ34="Yes",$BA34="Yes",$BB34="Yes",$BC34="Yes")</formula>
    </cfRule>
  </conditionalFormatting>
  <conditionalFormatting sqref="N12">
    <cfRule type="expression" priority="57" dxfId="0">
      <formula>AND($AW12="Yes",$AX12="Yes",$AY12="Yes",$AZ12="Yes",$BA12="Yes",$BB12="Yes",$BC12="Yes")</formula>
    </cfRule>
  </conditionalFormatting>
  <conditionalFormatting sqref="N9">
    <cfRule type="expression" priority="55" dxfId="0">
      <formula>AND($AW9="Yes",$AX9="Yes",$AY9="Yes",$AZ9="Yes",$BA9="Yes",$BB9="Yes",$BC9="Yes")</formula>
    </cfRule>
  </conditionalFormatting>
  <conditionalFormatting sqref="O25">
    <cfRule type="expression" priority="53" dxfId="0">
      <formula>AND($AW25="Yes",$AX25="Yes",$AY25="Yes",$AZ25="Yes",$BA25="Yes",$BB25="Yes",$BC25="Yes")</formula>
    </cfRule>
  </conditionalFormatting>
  <conditionalFormatting sqref="O27">
    <cfRule type="expression" priority="52" dxfId="0">
      <formula>AND($AW27="Yes",$AX27="Yes",$AY27="Yes",$AZ27="Yes",$BA27="Yes",$BB27="Yes",$BC27="Yes")</formula>
    </cfRule>
  </conditionalFormatting>
  <conditionalFormatting sqref="C29:C34">
    <cfRule type="expression" priority="51" dxfId="0">
      <formula>AND($AW29="Yes",$AX29="Yes",$AY29="Yes",$AZ29="Yes",$BA29="Yes",$BB29="Yes",$BC29="Yes")</formula>
    </cfRule>
  </conditionalFormatting>
  <conditionalFormatting sqref="A34">
    <cfRule type="expression" priority="50" dxfId="0">
      <formula>AND($AW34="Yes",$AX34="Yes",$AY34="Yes",$AZ34="Yes",$BA34="Yes",$BB34="Yes",$BC34="Yes")</formula>
    </cfRule>
  </conditionalFormatting>
  <conditionalFormatting sqref="D29:D34">
    <cfRule type="expression" priority="49" dxfId="0">
      <formula>AND($AW29="Yes",$AX29="Yes",$AY29="Yes",$AZ29="Yes",$BA29="Yes",$BB29="Yes",$BC29="Yes")</formula>
    </cfRule>
  </conditionalFormatting>
  <conditionalFormatting sqref="E29:E34">
    <cfRule type="expression" priority="48" dxfId="0">
      <formula>AND($AW29="Yes",$AX29="Yes",$AY29="Yes",$AZ29="Yes",$BA29="Yes",$BB29="Yes",$BC29="Yes")</formula>
    </cfRule>
  </conditionalFormatting>
  <conditionalFormatting sqref="G29:G34">
    <cfRule type="expression" priority="47" dxfId="0">
      <formula>AND($AW29="Yes",$AX29="Yes",$AY29="Yes",$AZ29="Yes",$BA29="Yes",$BB29="Yes",$BC29="Yes")</formula>
    </cfRule>
  </conditionalFormatting>
  <conditionalFormatting sqref="H29:I34">
    <cfRule type="expression" priority="46" dxfId="0">
      <formula>AND($AW29="Yes",$AX29="Yes",$AY29="Yes",$AZ29="Yes",$BA29="Yes",$BB29="Yes",$BC29="Yes")</formula>
    </cfRule>
  </conditionalFormatting>
  <conditionalFormatting sqref="K29:K34">
    <cfRule type="expression" priority="45" dxfId="0">
      <formula>AND($AW29="Yes",$AX29="Yes",$AY29="Yes",$AZ29="Yes",$BA29="Yes",$BB29="Yes",$BC29="Yes")</formula>
    </cfRule>
  </conditionalFormatting>
  <conditionalFormatting sqref="L29:L34">
    <cfRule type="expression" priority="44" dxfId="0">
      <formula>AND($AW29="Yes",$AX29="Yes",$AY29="Yes",$AZ29="Yes",$BA29="Yes",$BB29="Yes",$BC29="Yes")</formula>
    </cfRule>
  </conditionalFormatting>
  <conditionalFormatting sqref="M29:M34">
    <cfRule type="expression" priority="43" dxfId="0">
      <formula>AND($AW29="Yes",$AX29="Yes",$AY29="Yes",$AZ29="Yes",$BA29="Yes",$BB29="Yes",$BC29="Yes")</formula>
    </cfRule>
  </conditionalFormatting>
  <conditionalFormatting sqref="N25:N34">
    <cfRule type="expression" priority="42" dxfId="0">
      <formula>AND($AW25="Yes",$AX25="Yes",$AY25="Yes",$AZ25="Yes",$BA25="Yes",$BB25="Yes",$BC25="Yes")</formula>
    </cfRule>
  </conditionalFormatting>
  <conditionalFormatting sqref="O28:P29">
    <cfRule type="expression" priority="41" dxfId="0">
      <formula>AND($AW28="Yes",$AX28="Yes",$AY28="Yes",$AZ28="Yes",$BA28="Yes",$BB28="Yes",$BC28="Yes")</formula>
    </cfRule>
  </conditionalFormatting>
  <conditionalFormatting sqref="Q29:S31">
    <cfRule type="expression" priority="40" dxfId="0">
      <formula>AND($AW29="Yes",$AX29="Yes",$AY29="Yes",$AZ29="Yes",$BA29="Yes",$BB29="Yes",$BC29="Yes")</formula>
    </cfRule>
  </conditionalFormatting>
  <conditionalFormatting sqref="T31:V31">
    <cfRule type="expression" priority="39" dxfId="0">
      <formula>AND($AW31="Yes",$AX31="Yes",$AY31="Yes",$AZ31="Yes",$BA31="Yes",$BB31="Yes",$BC31="Yes")</formula>
    </cfRule>
  </conditionalFormatting>
  <conditionalFormatting sqref="AI31:AJ34">
    <cfRule type="expression" priority="37" dxfId="0">
      <formula>AND($AW31="Yes",$AX31="Yes",$AY31="Yes",$AZ31="Yes",$BA31="Yes",$BB31="Yes",$BC31="Yes")</formula>
    </cfRule>
  </conditionalFormatting>
  <conditionalFormatting sqref="AK31:AO34">
    <cfRule type="expression" priority="36" dxfId="0">
      <formula>AND($AW31="Yes",$AX31="Yes",$AY31="Yes",$AZ31="Yes",$BA31="Yes",$BB31="Yes",$BC31="Yes")</formula>
    </cfRule>
  </conditionalFormatting>
  <conditionalFormatting sqref="AQ31:AZ31">
    <cfRule type="expression" priority="35" dxfId="0">
      <formula>AND($AW31="Yes",$AX31="Yes",$AY31="Yes",$AZ31="Yes",$BA31="Yes",$BB31="Yes",$BC31="Yes")</formula>
    </cfRule>
  </conditionalFormatting>
  <conditionalFormatting sqref="BA31:BC31">
    <cfRule type="expression" priority="34" dxfId="0">
      <formula>AND($AW31="Yes",$AX31="Yes",$AY31="Yes",$AZ31="Yes",$BA31="Yes",$BB31="Yes",$BC31="Yes")</formula>
    </cfRule>
  </conditionalFormatting>
  <conditionalFormatting sqref="AQ29:BE30">
    <cfRule type="expression" priority="33" dxfId="0">
      <formula>AND($AW29="Yes",$AX29="Yes",$AY29="Yes",$AZ29="Yes",$BA29="Yes",$BB29="Yes",$BC29="Yes")</formula>
    </cfRule>
  </conditionalFormatting>
  <conditionalFormatting sqref="T29:V29 AI29:AO29">
    <cfRule type="expression" priority="32" dxfId="0">
      <formula>AND($AW29="Yes",$AX29="Yes",$AY29="Yes",$AZ29="Yes",$BA29="Yes",$BB29="Yes",$BC29="Yes")</formula>
    </cfRule>
  </conditionalFormatting>
  <conditionalFormatting sqref="T30:V30 AI30:AO30">
    <cfRule type="expression" priority="31" dxfId="0">
      <formula>AND($AW30="Yes",$AX30="Yes",$AY30="Yes",$AZ30="Yes",$BA30="Yes",$BB30="Yes",$BC30="Yes")</formula>
    </cfRule>
  </conditionalFormatting>
  <conditionalFormatting sqref="V26">
    <cfRule type="expression" priority="30" dxfId="0">
      <formula>AND($AW26="Yes",$AX26="Yes",$AY26="Yes",$AZ26="Yes",$BA26="Yes",$BB26="Yes",$BC26="Yes")</formula>
    </cfRule>
  </conditionalFormatting>
  <conditionalFormatting sqref="D11:U11 AE11:BC11">
    <cfRule type="expression" priority="29" dxfId="0">
      <formula>AND($AW11="Yes",$AX11="Yes",$AY11="Yes",$AZ11="Yes",$BA11="Yes",$BB11="Yes",$BC11="Yes")</formula>
    </cfRule>
  </conditionalFormatting>
  <conditionalFormatting sqref="B35 Q35 F35 J35">
    <cfRule type="expression" priority="28" dxfId="0">
      <formula>AND($AV35="Yes",$AW35="Yes",$AX35="Yes",$AY35="Yes",$AZ35="Yes",$BA35="Yes",$BB35="Yes")</formula>
    </cfRule>
  </conditionalFormatting>
  <conditionalFormatting sqref="R35:U35 AP35:AU35 AD35">
    <cfRule type="expression" priority="27" dxfId="0">
      <formula>AND($AV35="Yes",$AW35="Yes",$AX35="Yes",$AY35="Yes",$AZ35="Yes",$BA35="Yes",$BB35="Yes")</formula>
    </cfRule>
  </conditionalFormatting>
  <conditionalFormatting sqref="AV35">
    <cfRule type="expression" priority="26" dxfId="0">
      <formula>AND($AV35="Yes",$AW35="Yes",$AX35="Yes",$AY35="Yes",$AZ35="Yes",$BA35="Yes",$BB35="Yes")</formula>
    </cfRule>
  </conditionalFormatting>
  <conditionalFormatting sqref="P35">
    <cfRule type="expression" priority="25" dxfId="0">
      <formula>AND($AW35="Yes",$AX35="Yes",$AY35="Yes",$AZ35="Yes",$BA35="Yes",$BB35="Yes",$BC35="Yes")</formula>
    </cfRule>
  </conditionalFormatting>
  <conditionalFormatting sqref="O35">
    <cfRule type="expression" priority="24" dxfId="0">
      <formula>AND($AW35="Yes",$AX35="Yes",$AY35="Yes",$AZ35="Yes",$BA35="Yes",$BB35="Yes",$BC35="Yes")</formula>
    </cfRule>
  </conditionalFormatting>
  <conditionalFormatting sqref="C35">
    <cfRule type="expression" priority="23" dxfId="0">
      <formula>AND($AW35="Yes",$AX35="Yes",$AY35="Yes",$AZ35="Yes",$BA35="Yes",$BB35="Yes",$BC35="Yes")</formula>
    </cfRule>
  </conditionalFormatting>
  <conditionalFormatting sqref="A35">
    <cfRule type="expression" priority="22" dxfId="0">
      <formula>AND($AW35="Yes",$AX35="Yes",$AY35="Yes",$AZ35="Yes",$BA35="Yes",$BB35="Yes",$BC35="Yes")</formula>
    </cfRule>
  </conditionalFormatting>
  <conditionalFormatting sqref="D35">
    <cfRule type="expression" priority="21" dxfId="0">
      <formula>AND($AW35="Yes",$AX35="Yes",$AY35="Yes",$AZ35="Yes",$BA35="Yes",$BB35="Yes",$BC35="Yes")</formula>
    </cfRule>
  </conditionalFormatting>
  <conditionalFormatting sqref="E35">
    <cfRule type="expression" priority="20" dxfId="0">
      <formula>AND($AW35="Yes",$AX35="Yes",$AY35="Yes",$AZ35="Yes",$BA35="Yes",$BB35="Yes",$BC35="Yes")</formula>
    </cfRule>
  </conditionalFormatting>
  <conditionalFormatting sqref="G35">
    <cfRule type="expression" priority="19" dxfId="0">
      <formula>AND($AW35="Yes",$AX35="Yes",$AY35="Yes",$AZ35="Yes",$BA35="Yes",$BB35="Yes",$BC35="Yes")</formula>
    </cfRule>
  </conditionalFormatting>
  <conditionalFormatting sqref="H35:I35">
    <cfRule type="expression" priority="18" dxfId="0">
      <formula>AND($AW35="Yes",$AX35="Yes",$AY35="Yes",$AZ35="Yes",$BA35="Yes",$BB35="Yes",$BC35="Yes")</formula>
    </cfRule>
  </conditionalFormatting>
  <conditionalFormatting sqref="K35">
    <cfRule type="expression" priority="17" dxfId="0">
      <formula>AND($AW35="Yes",$AX35="Yes",$AY35="Yes",$AZ35="Yes",$BA35="Yes",$BB35="Yes",$BC35="Yes")</formula>
    </cfRule>
  </conditionalFormatting>
  <conditionalFormatting sqref="L35">
    <cfRule type="expression" priority="16" dxfId="0">
      <formula>AND($AW35="Yes",$AX35="Yes",$AY35="Yes",$AZ35="Yes",$BA35="Yes",$BB35="Yes",$BC35="Yes")</formula>
    </cfRule>
  </conditionalFormatting>
  <conditionalFormatting sqref="M35">
    <cfRule type="expression" priority="15" dxfId="0">
      <formula>AND($AW35="Yes",$AX35="Yes",$AY35="Yes",$AZ35="Yes",$BA35="Yes",$BB35="Yes",$BC35="Yes")</formula>
    </cfRule>
  </conditionalFormatting>
  <conditionalFormatting sqref="N35">
    <cfRule type="expression" priority="14" dxfId="0">
      <formula>AND($AW35="Yes",$AX35="Yes",$AY35="Yes",$AZ35="Yes",$BA35="Yes",$BB35="Yes",$BC35="Yes")</formula>
    </cfRule>
  </conditionalFormatting>
  <conditionalFormatting sqref="AI35:AJ35">
    <cfRule type="expression" priority="13" dxfId="0">
      <formula>AND($AW35="Yes",$AX35="Yes",$AY35="Yes",$AZ35="Yes",$BA35="Yes",$BB35="Yes",$BC35="Yes")</formula>
    </cfRule>
  </conditionalFormatting>
  <conditionalFormatting sqref="AK35:AO35">
    <cfRule type="expression" priority="12" dxfId="0">
      <formula>AND($AW35="Yes",$AX35="Yes",$AY35="Yes",$AZ35="Yes",$BA35="Yes",$BB35="Yes",$BC35="Yes")</formula>
    </cfRule>
  </conditionalFormatting>
  <conditionalFormatting sqref="V35">
    <cfRule type="expression" priority="11" dxfId="0">
      <formula>AND($AV35="Yes",$AW35="Yes",$AX35="Yes",$AY35="Yes",$AZ35="Yes",$BA35="Yes",$BB35="Yes")</formula>
    </cfRule>
  </conditionalFormatting>
  <conditionalFormatting sqref="W35">
    <cfRule type="expression" priority="10" dxfId="0">
      <formula>AND($AV35="Yes",$AW35="Yes",$AX35="Yes",$AY35="Yes",$AZ35="Yes",$BA35="Yes",$BB35="Yes")</formula>
    </cfRule>
  </conditionalFormatting>
  <conditionalFormatting sqref="X35">
    <cfRule type="expression" priority="9" dxfId="0">
      <formula>AND($AV35="Yes",$AW35="Yes",$AX35="Yes",$AY35="Yes",$AZ35="Yes",$BA35="Yes",$BB35="Yes")</formula>
    </cfRule>
  </conditionalFormatting>
  <conditionalFormatting sqref="Y35">
    <cfRule type="expression" priority="8" dxfId="0">
      <formula>AND($AV35="Yes",$AW35="Yes",$AX35="Yes",$AY35="Yes",$AZ35="Yes",$BA35="Yes",$BB35="Yes")</formula>
    </cfRule>
  </conditionalFormatting>
  <conditionalFormatting sqref="Y28">
    <cfRule type="expression" priority="7" dxfId="0">
      <formula>AND($AW28="Yes",$AX28="Yes",$AY28="Yes",$AZ28="Yes",$BA28="Yes",$BB28="Yes",$BC28="Yes")</formula>
    </cfRule>
  </conditionalFormatting>
  <conditionalFormatting sqref="Z28">
    <cfRule type="expression" priority="3" dxfId="0">
      <formula>AND($AW28="Yes",$AX28="Yes",$AY28="Yes",$AZ28="Yes",$BA28="Yes",$BB28="Yes",$BC28="Yes")</formula>
    </cfRule>
  </conditionalFormatting>
  <conditionalFormatting sqref="AA28">
    <cfRule type="expression" priority="2" dxfId="0">
      <formula>AND($AW28="Yes",$AX28="Yes",$AY28="Yes",$AZ28="Yes",$BA28="Yes",$BB28="Yes",$BC28="Yes")</formula>
    </cfRule>
  </conditionalFormatting>
  <conditionalFormatting sqref="AB28">
    <cfRule type="expression" priority="1" dxfId="0">
      <formula>AND($AW28="Yes",$AX28="Yes",$AY28="Yes",$AZ28="Yes",$BA28="Yes",$BB28="Yes",$BC28="Yes")</formula>
    </cfRule>
  </conditionalFormatting>
  <hyperlinks>
    <hyperlink ref="AS18" r:id="rId1" display="antony.marks@capetown.gov.za"/>
    <hyperlink ref="AS20" r:id="rId2" display="antony.marks@capetown.gov.za"/>
    <hyperlink ref="AS21" r:id="rId3" display="antony.marks@capetown.gov.za"/>
    <hyperlink ref="AS24" r:id="rId4" display="francois.joubert@westerncape.gov.za"/>
    <hyperlink ref="AS26" r:id="rId5" display="francois.joubert@westerncape.gov.za"/>
    <hyperlink ref="AS27" r:id="rId6" display="francois.joubert@westerncape.gov.za"/>
    <hyperlink ref="AS25" r:id="rId7" display="francois.joubert@westerncape.gov.za "/>
    <hyperlink ref="AS28" r:id="rId8" display="Frans.Hanekom@westerncape.gov.za"/>
  </hyperlinks>
  <printOptions/>
  <pageMargins left="0.2362204724409449" right="0.2362204724409449" top="0.7480314960629921" bottom="0.7480314960629921" header="0.31496062992125984" footer="0.31496062992125984"/>
  <pageSetup fitToHeight="22" fitToWidth="3" horizontalDpi="600" verticalDpi="600" orientation="landscape" paperSize="9" scale="24" r:id="rId9"/>
  <rowBreaks count="1" manualBreakCount="1">
    <brk id="17" max="55" man="1"/>
  </rowBreaks>
  <colBreaks count="2" manualBreakCount="2">
    <brk id="23" min="3" max="33" man="1"/>
    <brk id="33" min="3" max="33" man="1"/>
  </colBreaks>
</worksheet>
</file>

<file path=xl/worksheets/sheet3.xml><?xml version="1.0" encoding="utf-8"?>
<worksheet xmlns="http://schemas.openxmlformats.org/spreadsheetml/2006/main" xmlns:r="http://schemas.openxmlformats.org/officeDocument/2006/relationships">
  <sheetPr>
    <tabColor rgb="FFFFFF00"/>
    <pageSetUpPr fitToPage="1"/>
  </sheetPr>
  <dimension ref="A1:BG58"/>
  <sheetViews>
    <sheetView zoomScale="66" zoomScaleNormal="66" zoomScalePageLayoutView="0" workbookViewId="0" topLeftCell="A19">
      <selection activeCell="N18" sqref="N18"/>
    </sheetView>
  </sheetViews>
  <sheetFormatPr defaultColWidth="9.140625" defaultRowHeight="15"/>
  <cols>
    <col min="1" max="1" width="9.140625" style="1" customWidth="1"/>
    <col min="2" max="2" width="1.7109375" style="1" customWidth="1"/>
    <col min="3" max="4" width="22.7109375" style="1" customWidth="1"/>
    <col min="5" max="5" width="22.7109375" style="1" hidden="1" customWidth="1"/>
    <col min="6" max="6" width="1.421875" style="1" hidden="1" customWidth="1"/>
    <col min="7" max="7" width="30.421875" style="1" customWidth="1"/>
    <col min="8" max="9" width="22.7109375" style="1" customWidth="1"/>
    <col min="10" max="10" width="1.7109375" style="1" customWidth="1"/>
    <col min="11" max="11" width="24.7109375" style="1" customWidth="1"/>
    <col min="12" max="12" width="30.00390625" style="1" customWidth="1"/>
    <col min="13" max="13" width="30.421875" style="1" customWidth="1"/>
    <col min="14" max="14" width="28.421875" style="1" customWidth="1"/>
    <col min="15" max="19" width="20.7109375" style="1" customWidth="1"/>
    <col min="20" max="20" width="20.8515625" style="1" customWidth="1"/>
    <col min="21" max="21" width="20.8515625" style="1" hidden="1" customWidth="1"/>
    <col min="22" max="22" width="20.7109375" style="1" hidden="1" customWidth="1"/>
    <col min="23" max="26" width="22.7109375" style="1" hidden="1" customWidth="1"/>
    <col min="27" max="31" width="22.7109375" style="1" customWidth="1"/>
    <col min="32" max="32" width="26.421875" style="1" customWidth="1"/>
    <col min="33" max="33" width="22.7109375" style="1" customWidth="1"/>
    <col min="34" max="34" width="2.8515625" style="1" customWidth="1"/>
    <col min="35" max="35" width="22.7109375" style="1" customWidth="1"/>
    <col min="36" max="36" width="24.8515625" style="1" customWidth="1"/>
    <col min="37" max="38" width="20.8515625" style="1" customWidth="1"/>
    <col min="39" max="39" width="2.421875" style="1" customWidth="1"/>
    <col min="40" max="40" width="18.28125" style="1" customWidth="1"/>
    <col min="41" max="41" width="18.140625" style="1" customWidth="1"/>
    <col min="42" max="42" width="18.7109375" style="1" customWidth="1"/>
    <col min="43" max="45" width="18.140625" style="1" customWidth="1"/>
    <col min="46" max="47" width="18.28125" style="1" customWidth="1"/>
    <col min="48" max="49" width="25.8515625" style="1" customWidth="1"/>
    <col min="50" max="50" width="14.140625" style="1" customWidth="1"/>
    <col min="51" max="51" width="15.140625" style="1" customWidth="1"/>
    <col min="52" max="52" width="14.421875" style="1" customWidth="1"/>
    <col min="53" max="53" width="14.8515625" style="1" customWidth="1"/>
    <col min="54" max="54" width="15.140625" style="1" customWidth="1"/>
    <col min="55" max="61" width="9.140625" style="1" customWidth="1"/>
    <col min="62" max="16384" width="9.140625" style="1" customWidth="1"/>
  </cols>
  <sheetData>
    <row r="1" ht="46.5">
      <c r="C1" s="2" t="s">
        <v>0</v>
      </c>
    </row>
    <row r="2" ht="15"/>
    <row r="3" ht="15"/>
    <row r="4" spans="2:54" s="3" customFormat="1" ht="70.5" customHeight="1">
      <c r="B4" s="4"/>
      <c r="C4" s="242" t="s">
        <v>1</v>
      </c>
      <c r="D4" s="242"/>
      <c r="E4" s="242"/>
      <c r="F4" s="5"/>
      <c r="G4" s="242" t="s">
        <v>2</v>
      </c>
      <c r="H4" s="242"/>
      <c r="I4" s="242"/>
      <c r="J4" s="5"/>
      <c r="K4" s="242" t="s">
        <v>3</v>
      </c>
      <c r="L4" s="242"/>
      <c r="M4" s="242"/>
      <c r="N4" s="242"/>
      <c r="O4" s="242"/>
      <c r="P4" s="242"/>
      <c r="Q4" s="242"/>
      <c r="R4" s="242"/>
      <c r="S4" s="242"/>
      <c r="T4" s="242"/>
      <c r="U4" s="242"/>
      <c r="V4" s="114"/>
      <c r="W4" s="243"/>
      <c r="X4" s="242"/>
      <c r="Y4" s="242"/>
      <c r="Z4" s="242"/>
      <c r="AA4" s="242"/>
      <c r="AB4" s="242"/>
      <c r="AC4" s="242"/>
      <c r="AD4" s="242"/>
      <c r="AE4" s="114"/>
      <c r="AF4" s="6"/>
      <c r="AG4" s="6"/>
      <c r="AH4" s="7"/>
      <c r="AI4" s="242" t="s">
        <v>4</v>
      </c>
      <c r="AJ4" s="242"/>
      <c r="AK4" s="114"/>
      <c r="AL4" s="8"/>
      <c r="AM4" s="7"/>
      <c r="AN4" s="242" t="s">
        <v>5</v>
      </c>
      <c r="AO4" s="242"/>
      <c r="AP4" s="114"/>
      <c r="AQ4" s="224"/>
      <c r="AR4" s="225"/>
      <c r="AS4" s="228"/>
      <c r="AT4" s="228"/>
      <c r="AU4" s="228"/>
      <c r="AV4" s="114" t="s">
        <v>6</v>
      </c>
      <c r="AW4" s="244"/>
      <c r="AX4" s="244"/>
      <c r="AY4" s="244"/>
      <c r="AZ4" s="244"/>
      <c r="BA4" s="244"/>
      <c r="BB4" s="243"/>
    </row>
    <row r="5" spans="2:54" s="7" customFormat="1" ht="102">
      <c r="B5" s="12"/>
      <c r="C5" s="13" t="s">
        <v>7</v>
      </c>
      <c r="D5" s="13" t="s">
        <v>8</v>
      </c>
      <c r="E5" s="13" t="s">
        <v>9</v>
      </c>
      <c r="F5" s="14"/>
      <c r="G5" s="13" t="s">
        <v>10</v>
      </c>
      <c r="H5" s="13" t="s">
        <v>11</v>
      </c>
      <c r="I5" s="13" t="s">
        <v>12</v>
      </c>
      <c r="J5" s="14"/>
      <c r="K5" s="13" t="s">
        <v>13</v>
      </c>
      <c r="L5" s="15" t="s">
        <v>14</v>
      </c>
      <c r="M5" s="16"/>
      <c r="N5" s="16"/>
      <c r="O5" s="16"/>
      <c r="P5" s="16"/>
      <c r="Q5" s="16"/>
      <c r="R5" s="16"/>
      <c r="S5" s="16"/>
      <c r="T5" s="17"/>
      <c r="U5" s="18" t="s">
        <v>15</v>
      </c>
      <c r="V5" s="19"/>
      <c r="W5" s="19"/>
      <c r="X5" s="19"/>
      <c r="Y5" s="19"/>
      <c r="Z5" s="19"/>
      <c r="AA5" s="19"/>
      <c r="AB5" s="19"/>
      <c r="AC5" s="20"/>
      <c r="AD5" s="19"/>
      <c r="AE5" s="19"/>
      <c r="AF5" s="19"/>
      <c r="AG5" s="21"/>
      <c r="AI5" s="13" t="s">
        <v>16</v>
      </c>
      <c r="AJ5" s="18" t="s">
        <v>17</v>
      </c>
      <c r="AK5" s="16"/>
      <c r="AL5" s="17"/>
      <c r="AN5" s="13" t="s">
        <v>18</v>
      </c>
      <c r="AO5" s="13" t="s">
        <v>19</v>
      </c>
      <c r="AP5" s="13" t="s">
        <v>20</v>
      </c>
      <c r="AQ5" s="13" t="s">
        <v>21</v>
      </c>
      <c r="AR5" s="13" t="s">
        <v>22</v>
      </c>
      <c r="AS5" s="13" t="s">
        <v>23</v>
      </c>
      <c r="AT5" s="13" t="s">
        <v>24</v>
      </c>
      <c r="AU5" s="13" t="s">
        <v>25</v>
      </c>
      <c r="AV5" s="15" t="s">
        <v>26</v>
      </c>
      <c r="AW5" s="15" t="s">
        <v>27</v>
      </c>
      <c r="AX5" s="15" t="s">
        <v>28</v>
      </c>
      <c r="AY5" s="15" t="s">
        <v>29</v>
      </c>
      <c r="AZ5" s="15" t="s">
        <v>30</v>
      </c>
      <c r="BA5" s="15" t="s">
        <v>31</v>
      </c>
      <c r="BB5" s="15" t="s">
        <v>32</v>
      </c>
    </row>
    <row r="6" spans="1:54" s="29" customFormat="1" ht="29.25" customHeight="1">
      <c r="A6" s="22"/>
      <c r="B6" s="22"/>
      <c r="C6" s="115"/>
      <c r="D6" s="115"/>
      <c r="E6" s="115"/>
      <c r="F6" s="245"/>
      <c r="G6" s="115"/>
      <c r="H6" s="115"/>
      <c r="I6" s="115"/>
      <c r="J6" s="245"/>
      <c r="K6" s="115" t="s">
        <v>33</v>
      </c>
      <c r="L6" s="115" t="s">
        <v>34</v>
      </c>
      <c r="M6" s="115" t="s">
        <v>35</v>
      </c>
      <c r="N6" s="115" t="s">
        <v>36</v>
      </c>
      <c r="O6" s="115" t="s">
        <v>37</v>
      </c>
      <c r="P6" s="246" t="s">
        <v>38</v>
      </c>
      <c r="Q6" s="247"/>
      <c r="R6" s="247"/>
      <c r="S6" s="247"/>
      <c r="T6" s="116"/>
      <c r="U6" s="23" t="s">
        <v>39</v>
      </c>
      <c r="V6" s="24"/>
      <c r="W6" s="25"/>
      <c r="X6" s="23" t="s">
        <v>40</v>
      </c>
      <c r="Y6" s="24"/>
      <c r="Z6" s="25"/>
      <c r="AA6" s="23" t="s">
        <v>41</v>
      </c>
      <c r="AB6" s="24"/>
      <c r="AC6" s="24"/>
      <c r="AD6" s="24"/>
      <c r="AE6" s="24"/>
      <c r="AF6" s="24"/>
      <c r="AG6" s="25"/>
      <c r="AH6" s="7"/>
      <c r="AI6" s="227"/>
      <c r="AJ6" s="226" t="s">
        <v>42</v>
      </c>
      <c r="AK6" s="226" t="s">
        <v>43</v>
      </c>
      <c r="AL6" s="226"/>
      <c r="AM6" s="28"/>
      <c r="AN6" s="227"/>
      <c r="AO6" s="227"/>
      <c r="AP6" s="227"/>
      <c r="AQ6" s="227"/>
      <c r="AR6" s="227"/>
      <c r="AS6" s="227"/>
      <c r="AT6" s="227"/>
      <c r="AU6" s="227"/>
      <c r="AV6" s="115"/>
      <c r="AW6" s="115"/>
      <c r="AX6" s="115"/>
      <c r="AY6" s="115"/>
      <c r="AZ6" s="115"/>
      <c r="BA6" s="115"/>
      <c r="BB6" s="115"/>
    </row>
    <row r="7" spans="1:54" s="29" customFormat="1" ht="67.5" customHeight="1">
      <c r="A7" s="22"/>
      <c r="B7" s="22"/>
      <c r="C7" s="115"/>
      <c r="D7" s="115"/>
      <c r="E7" s="115"/>
      <c r="F7" s="245"/>
      <c r="G7" s="115"/>
      <c r="H7" s="115"/>
      <c r="I7" s="115"/>
      <c r="J7" s="245"/>
      <c r="K7" s="115"/>
      <c r="L7" s="115"/>
      <c r="M7" s="115"/>
      <c r="N7" s="115"/>
      <c r="O7" s="115"/>
      <c r="P7" s="226" t="s">
        <v>44</v>
      </c>
      <c r="Q7" s="226" t="s">
        <v>45</v>
      </c>
      <c r="R7" s="226" t="s">
        <v>46</v>
      </c>
      <c r="S7" s="226" t="s">
        <v>47</v>
      </c>
      <c r="T7" s="226" t="s">
        <v>48</v>
      </c>
      <c r="U7" s="226" t="s">
        <v>49</v>
      </c>
      <c r="V7" s="226" t="s">
        <v>50</v>
      </c>
      <c r="W7" s="30" t="s">
        <v>51</v>
      </c>
      <c r="X7" s="226" t="s">
        <v>52</v>
      </c>
      <c r="Y7" s="30" t="s">
        <v>53</v>
      </c>
      <c r="Z7" s="30" t="s">
        <v>54</v>
      </c>
      <c r="AA7" s="30" t="s">
        <v>55</v>
      </c>
      <c r="AB7" s="30" t="s">
        <v>56</v>
      </c>
      <c r="AC7" s="30" t="s">
        <v>57</v>
      </c>
      <c r="AD7" s="30" t="s">
        <v>58</v>
      </c>
      <c r="AE7" s="226" t="s">
        <v>59</v>
      </c>
      <c r="AF7" s="226" t="s">
        <v>60</v>
      </c>
      <c r="AG7" s="30" t="s">
        <v>61</v>
      </c>
      <c r="AH7" s="7"/>
      <c r="AI7" s="31"/>
      <c r="AJ7" s="31"/>
      <c r="AK7" s="31"/>
      <c r="AL7" s="31"/>
      <c r="AM7" s="7"/>
      <c r="AN7" s="31"/>
      <c r="AO7" s="31"/>
      <c r="AP7" s="31"/>
      <c r="AQ7" s="31"/>
      <c r="AR7" s="31"/>
      <c r="AS7" s="31"/>
      <c r="AT7" s="31"/>
      <c r="AU7" s="31"/>
      <c r="AV7" s="115"/>
      <c r="AW7" s="115"/>
      <c r="AX7" s="115"/>
      <c r="AY7" s="115"/>
      <c r="AZ7" s="115"/>
      <c r="BA7" s="115"/>
      <c r="BB7" s="115"/>
    </row>
    <row r="8" spans="1:54" s="39" customFormat="1" ht="90" customHeight="1" thickBot="1">
      <c r="A8" s="32" t="s">
        <v>62</v>
      </c>
      <c r="B8" s="33"/>
      <c r="C8" s="34" t="s">
        <v>63</v>
      </c>
      <c r="D8" s="35" t="s">
        <v>64</v>
      </c>
      <c r="E8" s="35" t="s">
        <v>65</v>
      </c>
      <c r="F8" s="36"/>
      <c r="G8" s="35"/>
      <c r="H8" s="35"/>
      <c r="I8" s="35"/>
      <c r="J8" s="36"/>
      <c r="K8" s="35" t="s">
        <v>66</v>
      </c>
      <c r="L8" s="35"/>
      <c r="M8" s="35" t="s">
        <v>67</v>
      </c>
      <c r="N8" s="35"/>
      <c r="O8" s="35"/>
      <c r="P8" s="35"/>
      <c r="Q8" s="37"/>
      <c r="R8" s="35"/>
      <c r="S8" s="35"/>
      <c r="T8" s="35"/>
      <c r="U8" s="35"/>
      <c r="V8" s="35"/>
      <c r="W8" s="35"/>
      <c r="X8" s="35"/>
      <c r="Y8" s="35"/>
      <c r="Z8" s="35"/>
      <c r="AA8" s="35"/>
      <c r="AB8" s="35"/>
      <c r="AC8" s="35"/>
      <c r="AD8" s="35"/>
      <c r="AE8" s="35"/>
      <c r="AF8" s="35"/>
      <c r="AG8" s="35"/>
      <c r="AH8" s="7"/>
      <c r="AI8" s="38" t="s">
        <v>68</v>
      </c>
      <c r="AJ8" s="37"/>
      <c r="AK8" s="37"/>
      <c r="AL8" s="37"/>
      <c r="AM8" s="7"/>
      <c r="AN8" s="37"/>
      <c r="AO8" s="37"/>
      <c r="AP8" s="37"/>
      <c r="AQ8" s="37"/>
      <c r="AR8" s="37"/>
      <c r="AS8" s="37"/>
      <c r="AT8" s="226"/>
      <c r="AU8" s="226"/>
      <c r="AV8" s="35"/>
      <c r="AW8" s="35"/>
      <c r="AX8" s="35"/>
      <c r="AY8" s="35"/>
      <c r="AZ8" s="35"/>
      <c r="BA8" s="35"/>
      <c r="BB8" s="35"/>
    </row>
    <row r="9" spans="1:58" s="46" customFormat="1" ht="39" thickTop="1">
      <c r="A9" s="40">
        <v>1</v>
      </c>
      <c r="B9" s="41"/>
      <c r="C9" s="22"/>
      <c r="D9" s="42" t="s">
        <v>69</v>
      </c>
      <c r="E9" s="22"/>
      <c r="F9" s="43"/>
      <c r="G9" s="22" t="s">
        <v>70</v>
      </c>
      <c r="H9" s="44" t="s">
        <v>71</v>
      </c>
      <c r="I9" s="22" t="s">
        <v>72</v>
      </c>
      <c r="J9" s="22"/>
      <c r="K9" s="42"/>
      <c r="L9" s="42" t="s">
        <v>71</v>
      </c>
      <c r="M9" s="44" t="s">
        <v>73</v>
      </c>
      <c r="N9" s="42" t="s">
        <v>74</v>
      </c>
      <c r="O9" s="22" t="s">
        <v>75</v>
      </c>
      <c r="P9" s="45"/>
      <c r="Q9" s="22"/>
      <c r="R9" s="22"/>
      <c r="S9" s="42" t="s">
        <v>76</v>
      </c>
      <c r="T9" s="22" t="s">
        <v>75</v>
      </c>
      <c r="U9" s="22"/>
      <c r="V9" s="22"/>
      <c r="W9" s="22"/>
      <c r="X9" s="42"/>
      <c r="Y9" s="22"/>
      <c r="Z9" s="22"/>
      <c r="AA9" s="22"/>
      <c r="AB9" s="22"/>
      <c r="AC9" s="22" t="s">
        <v>77</v>
      </c>
      <c r="AD9" s="22"/>
      <c r="AE9" s="22"/>
      <c r="AF9" s="22"/>
      <c r="AG9" s="22"/>
      <c r="AH9" s="29"/>
      <c r="AI9" s="22"/>
      <c r="AJ9" s="22"/>
      <c r="AK9" s="22"/>
      <c r="AL9" s="42"/>
      <c r="AM9" s="29"/>
      <c r="AN9" s="22"/>
      <c r="AO9" s="22"/>
      <c r="AP9" s="22" t="s">
        <v>78</v>
      </c>
      <c r="AQ9" s="41"/>
      <c r="AR9" s="41"/>
      <c r="AS9" s="41"/>
      <c r="AT9" s="41"/>
      <c r="AU9" s="41"/>
      <c r="AV9" s="41" t="s">
        <v>79</v>
      </c>
      <c r="AW9" s="41" t="s">
        <v>79</v>
      </c>
      <c r="AX9" s="41" t="s">
        <v>80</v>
      </c>
      <c r="AY9" s="41" t="s">
        <v>80</v>
      </c>
      <c r="AZ9" s="41" t="s">
        <v>79</v>
      </c>
      <c r="BA9" s="41" t="s">
        <v>79</v>
      </c>
      <c r="BB9" s="41" t="s">
        <v>79</v>
      </c>
      <c r="BD9" s="46">
        <f>IF(BC9=1,O9,0)</f>
        <v>0</v>
      </c>
      <c r="BE9" s="46">
        <f>IF(BC9=2,O9,0)</f>
        <v>0</v>
      </c>
      <c r="BF9" s="46" t="s">
        <v>75</v>
      </c>
    </row>
    <row r="10" spans="1:58" s="46" customFormat="1" ht="12.75">
      <c r="A10" s="40">
        <f>A9+1</f>
        <v>2</v>
      </c>
      <c r="B10" s="41"/>
      <c r="C10" s="22"/>
      <c r="D10" s="42" t="s">
        <v>81</v>
      </c>
      <c r="E10" s="22"/>
      <c r="F10" s="43"/>
      <c r="G10" s="22" t="s">
        <v>70</v>
      </c>
      <c r="H10" s="22" t="s">
        <v>82</v>
      </c>
      <c r="I10" s="22" t="s">
        <v>72</v>
      </c>
      <c r="J10" s="22"/>
      <c r="K10" s="42"/>
      <c r="L10" s="42" t="s">
        <v>83</v>
      </c>
      <c r="M10" s="44" t="s">
        <v>84</v>
      </c>
      <c r="N10" s="42" t="s">
        <v>85</v>
      </c>
      <c r="O10" s="22" t="s">
        <v>75</v>
      </c>
      <c r="P10" s="45"/>
      <c r="Q10" s="22"/>
      <c r="R10" s="22"/>
      <c r="S10" s="42" t="s">
        <v>86</v>
      </c>
      <c r="T10" s="22" t="s">
        <v>75</v>
      </c>
      <c r="U10" s="22"/>
      <c r="V10" s="22"/>
      <c r="W10" s="22"/>
      <c r="X10" s="42"/>
      <c r="Y10" s="22"/>
      <c r="Z10" s="22"/>
      <c r="AA10" s="22"/>
      <c r="AB10" s="22"/>
      <c r="AC10" s="22" t="s">
        <v>77</v>
      </c>
      <c r="AD10" s="22"/>
      <c r="AE10" s="22"/>
      <c r="AF10" s="22"/>
      <c r="AG10" s="22"/>
      <c r="AH10" s="29"/>
      <c r="AI10" s="22"/>
      <c r="AJ10" s="22"/>
      <c r="AK10" s="22"/>
      <c r="AL10" s="42"/>
      <c r="AM10" s="29"/>
      <c r="AN10" s="22"/>
      <c r="AO10" s="22"/>
      <c r="AP10" s="22" t="s">
        <v>87</v>
      </c>
      <c r="AQ10" s="41"/>
      <c r="AR10" s="41"/>
      <c r="AS10" s="41"/>
      <c r="AT10" s="41"/>
      <c r="AU10" s="41"/>
      <c r="AV10" s="41" t="s">
        <v>88</v>
      </c>
      <c r="AW10" s="41" t="s">
        <v>79</v>
      </c>
      <c r="AX10" s="41" t="s">
        <v>80</v>
      </c>
      <c r="AY10" s="41" t="s">
        <v>80</v>
      </c>
      <c r="AZ10" s="41" t="s">
        <v>79</v>
      </c>
      <c r="BA10" s="41" t="s">
        <v>79</v>
      </c>
      <c r="BB10" s="41" t="s">
        <v>79</v>
      </c>
      <c r="BD10" s="46">
        <f aca="true" t="shared" si="0" ref="BD10:BD55">IF(BC10=1,O10,0)</f>
        <v>0</v>
      </c>
      <c r="BE10" s="46">
        <f aca="true" t="shared" si="1" ref="BE10:BE55">IF(BC10=2,O10,0)</f>
        <v>0</v>
      </c>
      <c r="BF10" s="46" t="s">
        <v>75</v>
      </c>
    </row>
    <row r="11" spans="1:58" s="46" customFormat="1" ht="25.5">
      <c r="A11" s="40">
        <f aca="true" t="shared" si="2" ref="A11:A56">A10+1</f>
        <v>3</v>
      </c>
      <c r="B11" s="41"/>
      <c r="C11" s="22"/>
      <c r="D11" s="47" t="s">
        <v>89</v>
      </c>
      <c r="E11" s="22"/>
      <c r="F11" s="43"/>
      <c r="G11" s="22" t="s">
        <v>70</v>
      </c>
      <c r="H11" s="22" t="s">
        <v>90</v>
      </c>
      <c r="I11" s="22" t="s">
        <v>72</v>
      </c>
      <c r="J11" s="22"/>
      <c r="K11" s="48"/>
      <c r="L11" s="42" t="s">
        <v>91</v>
      </c>
      <c r="M11" s="49" t="s">
        <v>92</v>
      </c>
      <c r="N11" s="22" t="s">
        <v>93</v>
      </c>
      <c r="O11" s="50">
        <v>4000</v>
      </c>
      <c r="P11" s="22"/>
      <c r="Q11" s="22" t="s">
        <v>94</v>
      </c>
      <c r="R11" s="22"/>
      <c r="S11" s="42" t="s">
        <v>95</v>
      </c>
      <c r="T11" s="22">
        <v>2020</v>
      </c>
      <c r="U11" s="22"/>
      <c r="V11" s="22"/>
      <c r="W11" s="22"/>
      <c r="X11" s="42"/>
      <c r="Y11" s="22"/>
      <c r="Z11" s="22"/>
      <c r="AA11" s="22"/>
      <c r="AB11" s="22"/>
      <c r="AC11" s="22"/>
      <c r="AD11" s="22" t="s">
        <v>77</v>
      </c>
      <c r="AE11" s="22"/>
      <c r="AF11" s="22"/>
      <c r="AG11" s="22"/>
      <c r="AH11" s="29"/>
      <c r="AI11" s="22"/>
      <c r="AJ11" s="22"/>
      <c r="AK11" s="22"/>
      <c r="AL11" s="48"/>
      <c r="AM11" s="29"/>
      <c r="AN11" s="22"/>
      <c r="AO11" s="22"/>
      <c r="AP11" s="22" t="s">
        <v>87</v>
      </c>
      <c r="AQ11" s="41"/>
      <c r="AR11" s="41"/>
      <c r="AS11" s="41"/>
      <c r="AT11" s="41"/>
      <c r="AU11" s="41"/>
      <c r="AV11" s="41" t="s">
        <v>88</v>
      </c>
      <c r="AW11" s="41" t="s">
        <v>88</v>
      </c>
      <c r="AX11" s="41" t="s">
        <v>80</v>
      </c>
      <c r="AY11" s="41" t="s">
        <v>80</v>
      </c>
      <c r="AZ11" s="41" t="s">
        <v>79</v>
      </c>
      <c r="BA11" s="41" t="s">
        <v>79</v>
      </c>
      <c r="BB11" s="41" t="s">
        <v>79</v>
      </c>
      <c r="BC11" s="46">
        <v>1</v>
      </c>
      <c r="BD11" s="46">
        <f t="shared" si="0"/>
        <v>4000</v>
      </c>
      <c r="BE11" s="46">
        <f t="shared" si="1"/>
        <v>0</v>
      </c>
      <c r="BF11" s="46">
        <f aca="true" t="shared" si="3" ref="BF11:BF55">O11-BD11-BE11</f>
        <v>0</v>
      </c>
    </row>
    <row r="12" spans="1:58" s="46" customFormat="1" ht="25.5">
      <c r="A12" s="40">
        <f t="shared" si="2"/>
        <v>4</v>
      </c>
      <c r="B12" s="41"/>
      <c r="C12" s="22"/>
      <c r="D12" s="42" t="s">
        <v>96</v>
      </c>
      <c r="E12" s="22"/>
      <c r="F12" s="43"/>
      <c r="G12" s="22" t="s">
        <v>70</v>
      </c>
      <c r="H12" s="44" t="s">
        <v>91</v>
      </c>
      <c r="I12" s="22" t="s">
        <v>72</v>
      </c>
      <c r="J12" s="22"/>
      <c r="K12" s="42"/>
      <c r="L12" s="42" t="s">
        <v>91</v>
      </c>
      <c r="M12" s="51" t="s">
        <v>97</v>
      </c>
      <c r="N12" s="22" t="s">
        <v>93</v>
      </c>
      <c r="O12" s="52">
        <v>2469</v>
      </c>
      <c r="P12" s="22"/>
      <c r="Q12" s="22" t="s">
        <v>98</v>
      </c>
      <c r="R12" s="22"/>
      <c r="S12" s="42" t="s">
        <v>95</v>
      </c>
      <c r="T12" s="22">
        <v>2018</v>
      </c>
      <c r="U12" s="22"/>
      <c r="V12" s="22"/>
      <c r="W12" s="22"/>
      <c r="X12" s="42"/>
      <c r="Y12" s="22"/>
      <c r="Z12" s="22"/>
      <c r="AA12" s="22"/>
      <c r="AB12" s="22"/>
      <c r="AC12" s="22"/>
      <c r="AD12" s="22" t="s">
        <v>77</v>
      </c>
      <c r="AE12" s="22"/>
      <c r="AF12" s="22"/>
      <c r="AG12" s="22"/>
      <c r="AH12" s="29"/>
      <c r="AI12" s="22"/>
      <c r="AJ12" s="22"/>
      <c r="AK12" s="22"/>
      <c r="AL12" s="42"/>
      <c r="AM12" s="29"/>
      <c r="AN12" s="22"/>
      <c r="AO12" s="22"/>
      <c r="AP12" s="22" t="s">
        <v>87</v>
      </c>
      <c r="AQ12" s="41"/>
      <c r="AR12" s="41"/>
      <c r="AS12" s="41"/>
      <c r="AT12" s="41"/>
      <c r="AU12" s="41"/>
      <c r="AV12" s="41" t="s">
        <v>88</v>
      </c>
      <c r="AW12" s="41" t="s">
        <v>88</v>
      </c>
      <c r="AX12" s="41" t="s">
        <v>80</v>
      </c>
      <c r="AY12" s="41" t="s">
        <v>80</v>
      </c>
      <c r="AZ12" s="41" t="s">
        <v>79</v>
      </c>
      <c r="BA12" s="41" t="s">
        <v>79</v>
      </c>
      <c r="BB12" s="41" t="s">
        <v>79</v>
      </c>
      <c r="BC12" s="46">
        <v>1</v>
      </c>
      <c r="BD12" s="46">
        <f t="shared" si="0"/>
        <v>2469</v>
      </c>
      <c r="BE12" s="46">
        <f t="shared" si="1"/>
        <v>0</v>
      </c>
      <c r="BF12" s="46">
        <f t="shared" si="3"/>
        <v>0</v>
      </c>
    </row>
    <row r="13" spans="1:58" s="46" customFormat="1" ht="114.75">
      <c r="A13" s="40">
        <f t="shared" si="2"/>
        <v>5</v>
      </c>
      <c r="B13" s="41"/>
      <c r="C13" s="22"/>
      <c r="D13" s="44" t="s">
        <v>99</v>
      </c>
      <c r="E13" s="22"/>
      <c r="F13" s="43"/>
      <c r="G13" s="22" t="s">
        <v>70</v>
      </c>
      <c r="H13" s="22" t="s">
        <v>82</v>
      </c>
      <c r="I13" s="22" t="s">
        <v>72</v>
      </c>
      <c r="J13" s="22"/>
      <c r="K13" s="42"/>
      <c r="L13" s="42" t="s">
        <v>100</v>
      </c>
      <c r="M13" s="44" t="s">
        <v>101</v>
      </c>
      <c r="N13" s="42" t="s">
        <v>102</v>
      </c>
      <c r="O13" s="22" t="s">
        <v>75</v>
      </c>
      <c r="P13" s="45"/>
      <c r="Q13" s="22"/>
      <c r="R13" s="22"/>
      <c r="S13" s="42" t="s">
        <v>86</v>
      </c>
      <c r="T13" s="22" t="s">
        <v>75</v>
      </c>
      <c r="U13" s="22"/>
      <c r="V13" s="22"/>
      <c r="W13" s="22"/>
      <c r="X13" s="42"/>
      <c r="Y13" s="22"/>
      <c r="Z13" s="22"/>
      <c r="AA13" s="22"/>
      <c r="AB13" s="22"/>
      <c r="AC13" s="22" t="s">
        <v>77</v>
      </c>
      <c r="AD13" s="22"/>
      <c r="AE13" s="22"/>
      <c r="AF13" s="22"/>
      <c r="AG13" s="22"/>
      <c r="AH13" s="29"/>
      <c r="AI13" s="22"/>
      <c r="AJ13" s="22"/>
      <c r="AK13" s="22"/>
      <c r="AL13" s="42"/>
      <c r="AM13" s="29"/>
      <c r="AN13" s="22"/>
      <c r="AO13" s="22"/>
      <c r="AP13" s="22" t="s">
        <v>78</v>
      </c>
      <c r="AQ13" s="41"/>
      <c r="AR13" s="41"/>
      <c r="AS13" s="41"/>
      <c r="AT13" s="41"/>
      <c r="AU13" s="41"/>
      <c r="AV13" s="41" t="s">
        <v>88</v>
      </c>
      <c r="AW13" s="41" t="s">
        <v>88</v>
      </c>
      <c r="AX13" s="41" t="s">
        <v>80</v>
      </c>
      <c r="AY13" s="41" t="s">
        <v>80</v>
      </c>
      <c r="AZ13" s="41" t="s">
        <v>79</v>
      </c>
      <c r="BA13" s="41" t="s">
        <v>79</v>
      </c>
      <c r="BB13" s="41" t="s">
        <v>79</v>
      </c>
      <c r="BD13" s="46">
        <f t="shared" si="0"/>
        <v>0</v>
      </c>
      <c r="BE13" s="46">
        <f t="shared" si="1"/>
        <v>0</v>
      </c>
      <c r="BF13" s="46" t="s">
        <v>75</v>
      </c>
    </row>
    <row r="14" spans="1:58" s="46" customFormat="1" ht="12.75">
      <c r="A14" s="40">
        <f t="shared" si="2"/>
        <v>6</v>
      </c>
      <c r="B14" s="41"/>
      <c r="C14" s="22"/>
      <c r="D14" s="42" t="s">
        <v>103</v>
      </c>
      <c r="E14" s="22"/>
      <c r="F14" s="43"/>
      <c r="G14" s="22" t="s">
        <v>70</v>
      </c>
      <c r="H14" s="22" t="s">
        <v>104</v>
      </c>
      <c r="I14" s="22" t="s">
        <v>72</v>
      </c>
      <c r="J14" s="22"/>
      <c r="K14" s="42"/>
      <c r="L14" s="42" t="s">
        <v>75</v>
      </c>
      <c r="M14" s="42" t="s">
        <v>105</v>
      </c>
      <c r="N14" s="42" t="s">
        <v>106</v>
      </c>
      <c r="O14" s="22" t="s">
        <v>75</v>
      </c>
      <c r="P14" s="45"/>
      <c r="Q14" s="22"/>
      <c r="R14" s="22"/>
      <c r="S14" s="42" t="s">
        <v>86</v>
      </c>
      <c r="T14" s="22" t="s">
        <v>75</v>
      </c>
      <c r="U14" s="22"/>
      <c r="V14" s="22"/>
      <c r="W14" s="22"/>
      <c r="X14" s="42"/>
      <c r="Y14" s="22"/>
      <c r="Z14" s="22"/>
      <c r="AA14" s="22"/>
      <c r="AB14" s="22"/>
      <c r="AC14" s="22" t="s">
        <v>77</v>
      </c>
      <c r="AD14" s="22"/>
      <c r="AE14" s="22"/>
      <c r="AF14" s="22"/>
      <c r="AG14" s="22"/>
      <c r="AH14" s="29"/>
      <c r="AI14" s="22"/>
      <c r="AJ14" s="22"/>
      <c r="AK14" s="22"/>
      <c r="AL14" s="42"/>
      <c r="AM14" s="29"/>
      <c r="AN14" s="22"/>
      <c r="AO14" s="22"/>
      <c r="AP14" s="22" t="s">
        <v>87</v>
      </c>
      <c r="AQ14" s="41"/>
      <c r="AR14" s="41"/>
      <c r="AS14" s="41"/>
      <c r="AT14" s="41"/>
      <c r="AU14" s="41"/>
      <c r="AV14" s="41" t="s">
        <v>79</v>
      </c>
      <c r="AW14" s="41" t="s">
        <v>79</v>
      </c>
      <c r="AX14" s="41" t="s">
        <v>80</v>
      </c>
      <c r="AY14" s="41" t="s">
        <v>80</v>
      </c>
      <c r="AZ14" s="41" t="s">
        <v>79</v>
      </c>
      <c r="BA14" s="41" t="s">
        <v>79</v>
      </c>
      <c r="BB14" s="41" t="s">
        <v>79</v>
      </c>
      <c r="BD14" s="46">
        <f t="shared" si="0"/>
        <v>0</v>
      </c>
      <c r="BE14" s="46">
        <f t="shared" si="1"/>
        <v>0</v>
      </c>
      <c r="BF14" s="46" t="s">
        <v>75</v>
      </c>
    </row>
    <row r="15" spans="1:58" s="46" customFormat="1" ht="25.5">
      <c r="A15" s="40">
        <f t="shared" si="2"/>
        <v>7</v>
      </c>
      <c r="B15" s="41"/>
      <c r="C15" s="22"/>
      <c r="D15" s="42" t="s">
        <v>107</v>
      </c>
      <c r="E15" s="22"/>
      <c r="F15" s="43"/>
      <c r="G15" s="22" t="s">
        <v>70</v>
      </c>
      <c r="H15" s="44" t="s">
        <v>91</v>
      </c>
      <c r="I15" s="22" t="s">
        <v>72</v>
      </c>
      <c r="J15" s="22"/>
      <c r="K15" s="42"/>
      <c r="L15" s="42" t="s">
        <v>91</v>
      </c>
      <c r="M15" s="42" t="s">
        <v>108</v>
      </c>
      <c r="N15" s="42" t="s">
        <v>109</v>
      </c>
      <c r="O15" s="53">
        <v>2900</v>
      </c>
      <c r="P15" s="45"/>
      <c r="Q15" s="22"/>
      <c r="R15" s="22"/>
      <c r="S15" s="42" t="s">
        <v>86</v>
      </c>
      <c r="T15" s="22" t="s">
        <v>75</v>
      </c>
      <c r="U15" s="22"/>
      <c r="V15" s="22"/>
      <c r="W15" s="22"/>
      <c r="X15" s="42"/>
      <c r="Y15" s="22"/>
      <c r="Z15" s="22"/>
      <c r="AA15" s="22"/>
      <c r="AB15" s="22"/>
      <c r="AC15" s="22" t="s">
        <v>77</v>
      </c>
      <c r="AD15" s="22"/>
      <c r="AE15" s="22"/>
      <c r="AF15" s="22"/>
      <c r="AG15" s="22"/>
      <c r="AH15" s="29"/>
      <c r="AI15" s="22"/>
      <c r="AJ15" s="22"/>
      <c r="AK15" s="22"/>
      <c r="AL15" s="42"/>
      <c r="AM15" s="29"/>
      <c r="AN15" s="22"/>
      <c r="AO15" s="22"/>
      <c r="AP15" s="22" t="s">
        <v>87</v>
      </c>
      <c r="AQ15" s="41"/>
      <c r="AR15" s="41"/>
      <c r="AS15" s="41"/>
      <c r="AT15" s="41"/>
      <c r="AU15" s="41"/>
      <c r="AV15" s="41" t="s">
        <v>79</v>
      </c>
      <c r="AW15" s="41" t="s">
        <v>79</v>
      </c>
      <c r="AX15" s="41" t="s">
        <v>80</v>
      </c>
      <c r="AY15" s="41" t="s">
        <v>80</v>
      </c>
      <c r="AZ15" s="41" t="s">
        <v>79</v>
      </c>
      <c r="BA15" s="41" t="s">
        <v>79</v>
      </c>
      <c r="BB15" s="41" t="s">
        <v>79</v>
      </c>
      <c r="BD15" s="46">
        <f t="shared" si="0"/>
        <v>0</v>
      </c>
      <c r="BE15" s="46">
        <f t="shared" si="1"/>
        <v>0</v>
      </c>
      <c r="BF15" s="46">
        <f t="shared" si="3"/>
        <v>2900</v>
      </c>
    </row>
    <row r="16" spans="1:58" s="46" customFormat="1" ht="12.75">
      <c r="A16" s="40">
        <f t="shared" si="2"/>
        <v>8</v>
      </c>
      <c r="B16" s="41"/>
      <c r="C16" s="22"/>
      <c r="D16" s="42" t="s">
        <v>110</v>
      </c>
      <c r="E16" s="22"/>
      <c r="F16" s="43"/>
      <c r="G16" s="22" t="s">
        <v>70</v>
      </c>
      <c r="H16" s="42" t="s">
        <v>111</v>
      </c>
      <c r="I16" s="22" t="s">
        <v>72</v>
      </c>
      <c r="J16" s="22"/>
      <c r="K16" s="42"/>
      <c r="L16" s="42" t="s">
        <v>91</v>
      </c>
      <c r="M16" s="42" t="s">
        <v>112</v>
      </c>
      <c r="N16" s="42" t="s">
        <v>113</v>
      </c>
      <c r="O16" s="53">
        <v>500</v>
      </c>
      <c r="P16" s="45"/>
      <c r="Q16" s="22"/>
      <c r="R16" s="22"/>
      <c r="S16" s="42" t="s">
        <v>76</v>
      </c>
      <c r="T16" s="22" t="s">
        <v>75</v>
      </c>
      <c r="U16" s="22"/>
      <c r="V16" s="22"/>
      <c r="W16" s="22"/>
      <c r="X16" s="42"/>
      <c r="Y16" s="22"/>
      <c r="Z16" s="22"/>
      <c r="AA16" s="22"/>
      <c r="AB16" s="22"/>
      <c r="AC16" s="22" t="s">
        <v>77</v>
      </c>
      <c r="AD16" s="22"/>
      <c r="AE16" s="22"/>
      <c r="AF16" s="22"/>
      <c r="AG16" s="22"/>
      <c r="AH16" s="29"/>
      <c r="AI16" s="22"/>
      <c r="AJ16" s="22"/>
      <c r="AK16" s="22"/>
      <c r="AL16" s="42"/>
      <c r="AM16" s="29"/>
      <c r="AN16" s="22"/>
      <c r="AO16" s="22"/>
      <c r="AP16" s="22" t="s">
        <v>87</v>
      </c>
      <c r="AQ16" s="41"/>
      <c r="AR16" s="41"/>
      <c r="AS16" s="41"/>
      <c r="AT16" s="41"/>
      <c r="AU16" s="41"/>
      <c r="AV16" s="41" t="s">
        <v>79</v>
      </c>
      <c r="AW16" s="41" t="s">
        <v>79</v>
      </c>
      <c r="AX16" s="41" t="s">
        <v>80</v>
      </c>
      <c r="AY16" s="41" t="s">
        <v>80</v>
      </c>
      <c r="AZ16" s="41" t="s">
        <v>79</v>
      </c>
      <c r="BA16" s="41" t="s">
        <v>79</v>
      </c>
      <c r="BB16" s="41" t="s">
        <v>79</v>
      </c>
      <c r="BD16" s="46">
        <f t="shared" si="0"/>
        <v>0</v>
      </c>
      <c r="BE16" s="46">
        <f t="shared" si="1"/>
        <v>0</v>
      </c>
      <c r="BF16" s="46">
        <f t="shared" si="3"/>
        <v>500</v>
      </c>
    </row>
    <row r="17" spans="1:58" s="46" customFormat="1" ht="25.5" customHeight="1">
      <c r="A17" s="40">
        <f t="shared" si="2"/>
        <v>9</v>
      </c>
      <c r="B17" s="41"/>
      <c r="C17" s="43"/>
      <c r="D17" s="43" t="s">
        <v>114</v>
      </c>
      <c r="E17" s="43"/>
      <c r="F17" s="43"/>
      <c r="G17" s="43" t="s">
        <v>70</v>
      </c>
      <c r="H17" s="43"/>
      <c r="I17" s="43" t="s">
        <v>72</v>
      </c>
      <c r="J17" s="43"/>
      <c r="K17" s="43"/>
      <c r="L17" s="48" t="s">
        <v>91</v>
      </c>
      <c r="M17" s="48" t="s">
        <v>115</v>
      </c>
      <c r="N17" s="43"/>
      <c r="O17" s="43"/>
      <c r="P17" s="43"/>
      <c r="Q17" s="43"/>
      <c r="R17" s="43"/>
      <c r="S17" s="43"/>
      <c r="T17" s="43"/>
      <c r="U17" s="43"/>
      <c r="V17" s="43"/>
      <c r="W17" s="43"/>
      <c r="X17" s="43"/>
      <c r="Y17" s="43"/>
      <c r="Z17" s="43"/>
      <c r="AA17" s="43"/>
      <c r="AB17" s="43"/>
      <c r="AC17" s="43"/>
      <c r="AD17" s="43"/>
      <c r="AE17" s="43"/>
      <c r="AF17" s="43"/>
      <c r="AG17" s="43"/>
      <c r="AH17" s="54"/>
      <c r="AI17" s="43"/>
      <c r="AJ17" s="43"/>
      <c r="AK17" s="43"/>
      <c r="AL17" s="43"/>
      <c r="AM17" s="54"/>
      <c r="AN17" s="43"/>
      <c r="AO17" s="43"/>
      <c r="AP17" s="43"/>
      <c r="AQ17" s="41"/>
      <c r="AR17" s="41"/>
      <c r="AS17" s="41"/>
      <c r="AT17" s="41"/>
      <c r="AU17" s="41"/>
      <c r="AV17" s="102" t="s">
        <v>116</v>
      </c>
      <c r="AW17" s="117"/>
      <c r="AX17" s="117"/>
      <c r="AY17" s="117"/>
      <c r="AZ17" s="117"/>
      <c r="BA17" s="117"/>
      <c r="BB17" s="118"/>
      <c r="BD17" s="46">
        <f t="shared" si="0"/>
        <v>0</v>
      </c>
      <c r="BE17" s="46">
        <f t="shared" si="1"/>
        <v>0</v>
      </c>
      <c r="BF17" s="46">
        <f t="shared" si="3"/>
        <v>0</v>
      </c>
    </row>
    <row r="18" spans="1:58" s="46" customFormat="1" ht="51">
      <c r="A18" s="40">
        <f>A17+1</f>
        <v>10</v>
      </c>
      <c r="B18" s="41"/>
      <c r="C18" s="22" t="s">
        <v>126</v>
      </c>
      <c r="D18" s="22" t="s">
        <v>127</v>
      </c>
      <c r="E18" s="22" t="s">
        <v>128</v>
      </c>
      <c r="F18" s="43"/>
      <c r="G18" s="22" t="s">
        <v>129</v>
      </c>
      <c r="H18" s="22"/>
      <c r="I18" s="43" t="s">
        <v>72</v>
      </c>
      <c r="J18" s="22"/>
      <c r="K18" s="22"/>
      <c r="L18" s="22" t="s">
        <v>130</v>
      </c>
      <c r="M18" s="22" t="s">
        <v>131</v>
      </c>
      <c r="N18" s="22"/>
      <c r="O18" s="22">
        <v>4320</v>
      </c>
      <c r="P18" s="22" t="s">
        <v>132</v>
      </c>
      <c r="Q18" s="22"/>
      <c r="R18" s="22"/>
      <c r="S18" s="22" t="s">
        <v>133</v>
      </c>
      <c r="T18" s="22" t="s">
        <v>124</v>
      </c>
      <c r="U18" s="22"/>
      <c r="V18" s="22"/>
      <c r="W18" s="22"/>
      <c r="X18" s="22"/>
      <c r="Y18" s="22"/>
      <c r="Z18" s="22"/>
      <c r="AA18" s="22"/>
      <c r="AB18" s="22"/>
      <c r="AC18" s="22"/>
      <c r="AD18" s="22"/>
      <c r="AE18" s="22"/>
      <c r="AF18" s="22"/>
      <c r="AG18" s="22" t="s">
        <v>80</v>
      </c>
      <c r="AH18" s="29"/>
      <c r="AI18" s="22"/>
      <c r="AJ18" s="22"/>
      <c r="AK18" s="22"/>
      <c r="AL18" s="22"/>
      <c r="AM18" s="29"/>
      <c r="AN18" s="22" t="s">
        <v>125</v>
      </c>
      <c r="AO18" s="22"/>
      <c r="AP18" s="22"/>
      <c r="AQ18" s="41"/>
      <c r="AR18" s="41"/>
      <c r="AS18" s="41"/>
      <c r="AT18" s="41"/>
      <c r="AU18" s="41"/>
      <c r="AV18" s="41"/>
      <c r="AW18" s="41"/>
      <c r="AX18" s="41"/>
      <c r="AY18" s="41"/>
      <c r="AZ18" s="41"/>
      <c r="BA18" s="41"/>
      <c r="BB18" s="41"/>
      <c r="BC18" s="46">
        <v>1</v>
      </c>
      <c r="BD18" s="46">
        <f t="shared" si="0"/>
        <v>4320</v>
      </c>
      <c r="BE18" s="46">
        <f t="shared" si="1"/>
        <v>0</v>
      </c>
      <c r="BF18" s="46">
        <f t="shared" si="3"/>
        <v>0</v>
      </c>
    </row>
    <row r="19" spans="1:58" s="46" customFormat="1" ht="63.75">
      <c r="A19" s="40">
        <f t="shared" si="2"/>
        <v>11</v>
      </c>
      <c r="B19" s="41"/>
      <c r="C19" s="22" t="s">
        <v>134</v>
      </c>
      <c r="D19" s="22" t="s">
        <v>135</v>
      </c>
      <c r="E19" s="22" t="s">
        <v>119</v>
      </c>
      <c r="F19" s="43"/>
      <c r="G19" s="43" t="s">
        <v>70</v>
      </c>
      <c r="H19" s="22"/>
      <c r="I19" s="43" t="s">
        <v>72</v>
      </c>
      <c r="J19" s="22"/>
      <c r="K19" s="22" t="s">
        <v>136</v>
      </c>
      <c r="L19" s="22" t="s">
        <v>137</v>
      </c>
      <c r="M19" s="22" t="s">
        <v>138</v>
      </c>
      <c r="N19" s="22"/>
      <c r="O19" s="22">
        <v>389</v>
      </c>
      <c r="P19" s="22"/>
      <c r="Q19" s="22"/>
      <c r="R19" s="22"/>
      <c r="S19" s="22" t="s">
        <v>123</v>
      </c>
      <c r="T19" s="22" t="s">
        <v>139</v>
      </c>
      <c r="U19" s="22"/>
      <c r="V19" s="22"/>
      <c r="W19" s="22"/>
      <c r="X19" s="22" t="s">
        <v>80</v>
      </c>
      <c r="Y19" s="22" t="s">
        <v>80</v>
      </c>
      <c r="Z19" s="22"/>
      <c r="AA19" s="22"/>
      <c r="AB19" s="22"/>
      <c r="AC19" s="22"/>
      <c r="AD19" s="22"/>
      <c r="AE19" s="22"/>
      <c r="AF19" s="22"/>
      <c r="AG19" s="22"/>
      <c r="AH19" s="29"/>
      <c r="AI19" s="22"/>
      <c r="AJ19" s="22"/>
      <c r="AK19" s="22"/>
      <c r="AL19" s="22"/>
      <c r="AM19" s="29"/>
      <c r="AN19" s="22" t="s">
        <v>125</v>
      </c>
      <c r="AO19" s="22"/>
      <c r="AP19" s="22" t="s">
        <v>87</v>
      </c>
      <c r="AQ19" s="41"/>
      <c r="AR19" s="41"/>
      <c r="AS19" s="41"/>
      <c r="AT19" s="41"/>
      <c r="AU19" s="41"/>
      <c r="AV19" s="41" t="s">
        <v>80</v>
      </c>
      <c r="AW19" s="41" t="s">
        <v>80</v>
      </c>
      <c r="AX19" s="41" t="s">
        <v>80</v>
      </c>
      <c r="AY19" s="41" t="s">
        <v>80</v>
      </c>
      <c r="AZ19" s="41" t="s">
        <v>80</v>
      </c>
      <c r="BA19" s="41" t="s">
        <v>80</v>
      </c>
      <c r="BB19" s="41" t="s">
        <v>79</v>
      </c>
      <c r="BC19" s="46">
        <v>1</v>
      </c>
      <c r="BD19" s="46">
        <f t="shared" si="0"/>
        <v>389</v>
      </c>
      <c r="BE19" s="46">
        <f t="shared" si="1"/>
        <v>0</v>
      </c>
      <c r="BF19" s="46">
        <f t="shared" si="3"/>
        <v>0</v>
      </c>
    </row>
    <row r="20" spans="1:58" s="46" customFormat="1" ht="63.75">
      <c r="A20" s="55">
        <f t="shared" si="2"/>
        <v>12</v>
      </c>
      <c r="B20" s="56"/>
      <c r="C20" s="43" t="s">
        <v>134</v>
      </c>
      <c r="D20" s="43" t="s">
        <v>140</v>
      </c>
      <c r="E20" s="43" t="s">
        <v>119</v>
      </c>
      <c r="F20" s="43"/>
      <c r="G20" s="43" t="s">
        <v>70</v>
      </c>
      <c r="H20" s="43"/>
      <c r="I20" s="43" t="s">
        <v>72</v>
      </c>
      <c r="J20" s="43"/>
      <c r="K20" s="43" t="s">
        <v>136</v>
      </c>
      <c r="L20" s="43" t="s">
        <v>137</v>
      </c>
      <c r="M20" s="43" t="s">
        <v>138</v>
      </c>
      <c r="N20" s="22"/>
      <c r="O20" s="22">
        <v>1425</v>
      </c>
      <c r="P20" s="22"/>
      <c r="Q20" s="22"/>
      <c r="R20" s="22"/>
      <c r="S20" s="22" t="s">
        <v>123</v>
      </c>
      <c r="T20" s="22" t="s">
        <v>139</v>
      </c>
      <c r="U20" s="22"/>
      <c r="V20" s="22"/>
      <c r="W20" s="22"/>
      <c r="X20" s="22" t="s">
        <v>80</v>
      </c>
      <c r="Y20" s="22" t="s">
        <v>80</v>
      </c>
      <c r="Z20" s="22"/>
      <c r="AA20" s="22"/>
      <c r="AB20" s="22"/>
      <c r="AC20" s="22"/>
      <c r="AD20" s="22"/>
      <c r="AE20" s="22"/>
      <c r="AF20" s="22"/>
      <c r="AG20" s="22"/>
      <c r="AH20" s="29"/>
      <c r="AI20" s="22"/>
      <c r="AJ20" s="22"/>
      <c r="AK20" s="22"/>
      <c r="AL20" s="22"/>
      <c r="AM20" s="29"/>
      <c r="AN20" s="22" t="s">
        <v>125</v>
      </c>
      <c r="AO20" s="22"/>
      <c r="AP20" s="22" t="s">
        <v>87</v>
      </c>
      <c r="AQ20" s="41"/>
      <c r="AR20" s="41"/>
      <c r="AS20" s="41"/>
      <c r="AT20" s="41"/>
      <c r="AU20" s="41"/>
      <c r="AV20" s="41" t="s">
        <v>80</v>
      </c>
      <c r="AW20" s="41" t="s">
        <v>80</v>
      </c>
      <c r="AX20" s="41" t="s">
        <v>80</v>
      </c>
      <c r="AY20" s="41" t="s">
        <v>80</v>
      </c>
      <c r="AZ20" s="41" t="s">
        <v>80</v>
      </c>
      <c r="BA20" s="41" t="s">
        <v>80</v>
      </c>
      <c r="BB20" s="41" t="s">
        <v>79</v>
      </c>
      <c r="BC20" s="46">
        <v>1</v>
      </c>
      <c r="BD20" s="46">
        <f t="shared" si="0"/>
        <v>1425</v>
      </c>
      <c r="BE20" s="46">
        <f t="shared" si="1"/>
        <v>0</v>
      </c>
      <c r="BF20" s="46">
        <f t="shared" si="3"/>
        <v>0</v>
      </c>
    </row>
    <row r="21" spans="1:58" s="46" customFormat="1" ht="63.75">
      <c r="A21" s="55">
        <f t="shared" si="2"/>
        <v>13</v>
      </c>
      <c r="B21" s="56"/>
      <c r="C21" s="43" t="s">
        <v>134</v>
      </c>
      <c r="D21" s="43" t="s">
        <v>141</v>
      </c>
      <c r="E21" s="43" t="s">
        <v>119</v>
      </c>
      <c r="F21" s="43"/>
      <c r="G21" s="43" t="s">
        <v>70</v>
      </c>
      <c r="H21" s="43"/>
      <c r="I21" s="43" t="s">
        <v>72</v>
      </c>
      <c r="J21" s="43"/>
      <c r="K21" s="43" t="s">
        <v>136</v>
      </c>
      <c r="L21" s="43" t="s">
        <v>137</v>
      </c>
      <c r="M21" s="43" t="s">
        <v>138</v>
      </c>
      <c r="N21" s="22"/>
      <c r="O21" s="22">
        <v>485</v>
      </c>
      <c r="P21" s="22"/>
      <c r="Q21" s="22"/>
      <c r="R21" s="22"/>
      <c r="S21" s="22" t="s">
        <v>123</v>
      </c>
      <c r="T21" s="22" t="s">
        <v>139</v>
      </c>
      <c r="U21" s="22"/>
      <c r="V21" s="22"/>
      <c r="W21" s="22"/>
      <c r="X21" s="22" t="s">
        <v>80</v>
      </c>
      <c r="Y21" s="22" t="s">
        <v>80</v>
      </c>
      <c r="Z21" s="22"/>
      <c r="AA21" s="22"/>
      <c r="AB21" s="22"/>
      <c r="AC21" s="22"/>
      <c r="AD21" s="22"/>
      <c r="AE21" s="22"/>
      <c r="AF21" s="22"/>
      <c r="AG21" s="22"/>
      <c r="AH21" s="29"/>
      <c r="AI21" s="22"/>
      <c r="AJ21" s="22"/>
      <c r="AK21" s="22"/>
      <c r="AL21" s="22"/>
      <c r="AM21" s="29"/>
      <c r="AN21" s="22" t="s">
        <v>125</v>
      </c>
      <c r="AO21" s="22"/>
      <c r="AP21" s="22" t="s">
        <v>87</v>
      </c>
      <c r="AQ21" s="41"/>
      <c r="AR21" s="41"/>
      <c r="AS21" s="41"/>
      <c r="AT21" s="41"/>
      <c r="AU21" s="41"/>
      <c r="AV21" s="41" t="s">
        <v>80</v>
      </c>
      <c r="AW21" s="41" t="s">
        <v>80</v>
      </c>
      <c r="AX21" s="41" t="s">
        <v>80</v>
      </c>
      <c r="AY21" s="41" t="s">
        <v>80</v>
      </c>
      <c r="AZ21" s="41" t="s">
        <v>80</v>
      </c>
      <c r="BA21" s="41" t="s">
        <v>80</v>
      </c>
      <c r="BB21" s="41" t="s">
        <v>79</v>
      </c>
      <c r="BC21" s="46">
        <v>1</v>
      </c>
      <c r="BD21" s="46">
        <f t="shared" si="0"/>
        <v>485</v>
      </c>
      <c r="BE21" s="46">
        <f t="shared" si="1"/>
        <v>0</v>
      </c>
      <c r="BF21" s="46">
        <f t="shared" si="3"/>
        <v>0</v>
      </c>
    </row>
    <row r="22" spans="1:58" s="46" customFormat="1" ht="63.75">
      <c r="A22" s="55">
        <f t="shared" si="2"/>
        <v>14</v>
      </c>
      <c r="B22" s="56"/>
      <c r="C22" s="43" t="s">
        <v>134</v>
      </c>
      <c r="D22" s="43" t="s">
        <v>142</v>
      </c>
      <c r="E22" s="43" t="s">
        <v>119</v>
      </c>
      <c r="F22" s="43"/>
      <c r="G22" s="43" t="s">
        <v>70</v>
      </c>
      <c r="H22" s="43"/>
      <c r="I22" s="43" t="s">
        <v>72</v>
      </c>
      <c r="J22" s="43"/>
      <c r="K22" s="43" t="s">
        <v>136</v>
      </c>
      <c r="L22" s="43" t="s">
        <v>143</v>
      </c>
      <c r="M22" s="43"/>
      <c r="N22" s="22"/>
      <c r="O22" s="22">
        <v>540</v>
      </c>
      <c r="P22" s="22"/>
      <c r="Q22" s="22"/>
      <c r="R22" s="22"/>
      <c r="S22" s="22"/>
      <c r="T22" s="22"/>
      <c r="U22" s="22"/>
      <c r="V22" s="22"/>
      <c r="W22" s="22"/>
      <c r="X22" s="22"/>
      <c r="Y22" s="22"/>
      <c r="Z22" s="22"/>
      <c r="AA22" s="22"/>
      <c r="AB22" s="22"/>
      <c r="AC22" s="22"/>
      <c r="AD22" s="22"/>
      <c r="AE22" s="22"/>
      <c r="AF22" s="22"/>
      <c r="AG22" s="22"/>
      <c r="AH22" s="29"/>
      <c r="AI22" s="22"/>
      <c r="AJ22" s="22"/>
      <c r="AK22" s="22"/>
      <c r="AL22" s="22"/>
      <c r="AM22" s="29"/>
      <c r="AN22" s="22" t="s">
        <v>125</v>
      </c>
      <c r="AO22" s="22"/>
      <c r="AP22" s="22" t="s">
        <v>78</v>
      </c>
      <c r="AQ22" s="41"/>
      <c r="AR22" s="41"/>
      <c r="AS22" s="41"/>
      <c r="AT22" s="41"/>
      <c r="AU22" s="41"/>
      <c r="AV22" s="41" t="s">
        <v>80</v>
      </c>
      <c r="AW22" s="41" t="s">
        <v>80</v>
      </c>
      <c r="AX22" s="41" t="s">
        <v>80</v>
      </c>
      <c r="AY22" s="41" t="s">
        <v>80</v>
      </c>
      <c r="AZ22" s="41" t="s">
        <v>80</v>
      </c>
      <c r="BA22" s="41" t="s">
        <v>80</v>
      </c>
      <c r="BB22" s="41" t="s">
        <v>79</v>
      </c>
      <c r="BD22" s="46">
        <f t="shared" si="0"/>
        <v>0</v>
      </c>
      <c r="BE22" s="46">
        <f t="shared" si="1"/>
        <v>0</v>
      </c>
      <c r="BF22" s="46">
        <f t="shared" si="3"/>
        <v>540</v>
      </c>
    </row>
    <row r="23" spans="1:58" s="46" customFormat="1" ht="63.75">
      <c r="A23" s="55">
        <f t="shared" si="2"/>
        <v>15</v>
      </c>
      <c r="B23" s="56"/>
      <c r="C23" s="43" t="s">
        <v>134</v>
      </c>
      <c r="D23" s="43" t="s">
        <v>144</v>
      </c>
      <c r="E23" s="43" t="s">
        <v>119</v>
      </c>
      <c r="F23" s="43"/>
      <c r="G23" s="43" t="s">
        <v>70</v>
      </c>
      <c r="H23" s="43"/>
      <c r="I23" s="43" t="s">
        <v>72</v>
      </c>
      <c r="J23" s="43"/>
      <c r="K23" s="43" t="s">
        <v>136</v>
      </c>
      <c r="L23" s="43" t="s">
        <v>143</v>
      </c>
      <c r="M23" s="43"/>
      <c r="N23" s="22"/>
      <c r="O23" s="22">
        <v>4230</v>
      </c>
      <c r="P23" s="22"/>
      <c r="Q23" s="22"/>
      <c r="R23" s="22"/>
      <c r="S23" s="22"/>
      <c r="T23" s="22"/>
      <c r="U23" s="22"/>
      <c r="V23" s="22"/>
      <c r="W23" s="22"/>
      <c r="X23" s="22"/>
      <c r="Y23" s="22"/>
      <c r="Z23" s="22"/>
      <c r="AA23" s="22"/>
      <c r="AB23" s="22"/>
      <c r="AC23" s="22"/>
      <c r="AD23" s="22"/>
      <c r="AE23" s="22"/>
      <c r="AF23" s="22"/>
      <c r="AG23" s="22"/>
      <c r="AH23" s="29"/>
      <c r="AI23" s="22"/>
      <c r="AJ23" s="22"/>
      <c r="AK23" s="22"/>
      <c r="AL23" s="22"/>
      <c r="AM23" s="29"/>
      <c r="AN23" s="22" t="s">
        <v>125</v>
      </c>
      <c r="AO23" s="22"/>
      <c r="AP23" s="22" t="s">
        <v>78</v>
      </c>
      <c r="AQ23" s="41"/>
      <c r="AR23" s="41"/>
      <c r="AS23" s="41"/>
      <c r="AT23" s="41"/>
      <c r="AU23" s="41"/>
      <c r="AV23" s="41" t="s">
        <v>80</v>
      </c>
      <c r="AW23" s="41" t="s">
        <v>80</v>
      </c>
      <c r="AX23" s="41" t="s">
        <v>80</v>
      </c>
      <c r="AY23" s="41" t="s">
        <v>80</v>
      </c>
      <c r="AZ23" s="41" t="s">
        <v>80</v>
      </c>
      <c r="BA23" s="41" t="s">
        <v>80</v>
      </c>
      <c r="BB23" s="41" t="s">
        <v>79</v>
      </c>
      <c r="BD23" s="46">
        <f t="shared" si="0"/>
        <v>0</v>
      </c>
      <c r="BE23" s="46">
        <f t="shared" si="1"/>
        <v>0</v>
      </c>
      <c r="BF23" s="46">
        <f t="shared" si="3"/>
        <v>4230</v>
      </c>
    </row>
    <row r="24" spans="1:58" s="46" customFormat="1" ht="63.75">
      <c r="A24" s="55">
        <f t="shared" si="2"/>
        <v>16</v>
      </c>
      <c r="B24" s="56"/>
      <c r="C24" s="43" t="s">
        <v>134</v>
      </c>
      <c r="D24" s="43" t="s">
        <v>145</v>
      </c>
      <c r="E24" s="43" t="s">
        <v>119</v>
      </c>
      <c r="F24" s="43"/>
      <c r="G24" s="43" t="s">
        <v>70</v>
      </c>
      <c r="H24" s="43"/>
      <c r="I24" s="43" t="s">
        <v>72</v>
      </c>
      <c r="J24" s="43"/>
      <c r="K24" s="43" t="s">
        <v>136</v>
      </c>
      <c r="L24" s="43" t="s">
        <v>143</v>
      </c>
      <c r="M24" s="43"/>
      <c r="N24" s="22"/>
      <c r="O24" s="22">
        <v>1631</v>
      </c>
      <c r="P24" s="22"/>
      <c r="Q24" s="22"/>
      <c r="R24" s="22"/>
      <c r="S24" s="22"/>
      <c r="T24" s="22"/>
      <c r="U24" s="22"/>
      <c r="V24" s="22"/>
      <c r="W24" s="22"/>
      <c r="X24" s="22"/>
      <c r="Y24" s="22"/>
      <c r="Z24" s="22"/>
      <c r="AA24" s="22"/>
      <c r="AB24" s="22"/>
      <c r="AC24" s="22"/>
      <c r="AD24" s="22"/>
      <c r="AE24" s="22"/>
      <c r="AF24" s="22"/>
      <c r="AG24" s="22"/>
      <c r="AH24" s="29"/>
      <c r="AI24" s="22"/>
      <c r="AJ24" s="22"/>
      <c r="AK24" s="22"/>
      <c r="AL24" s="22"/>
      <c r="AM24" s="29"/>
      <c r="AN24" s="22" t="s">
        <v>125</v>
      </c>
      <c r="AO24" s="22"/>
      <c r="AP24" s="22" t="s">
        <v>78</v>
      </c>
      <c r="AQ24" s="41"/>
      <c r="AR24" s="41"/>
      <c r="AS24" s="41"/>
      <c r="AT24" s="41"/>
      <c r="AU24" s="41"/>
      <c r="AV24" s="41" t="s">
        <v>80</v>
      </c>
      <c r="AW24" s="41" t="s">
        <v>80</v>
      </c>
      <c r="AX24" s="41" t="s">
        <v>80</v>
      </c>
      <c r="AY24" s="41" t="s">
        <v>80</v>
      </c>
      <c r="AZ24" s="41" t="s">
        <v>80</v>
      </c>
      <c r="BA24" s="41" t="s">
        <v>80</v>
      </c>
      <c r="BB24" s="41" t="s">
        <v>79</v>
      </c>
      <c r="BD24" s="46">
        <f t="shared" si="0"/>
        <v>0</v>
      </c>
      <c r="BE24" s="46">
        <f t="shared" si="1"/>
        <v>0</v>
      </c>
      <c r="BF24" s="46">
        <f t="shared" si="3"/>
        <v>1631</v>
      </c>
    </row>
    <row r="25" spans="1:58" s="46" customFormat="1" ht="63.75">
      <c r="A25" s="55">
        <f t="shared" si="2"/>
        <v>17</v>
      </c>
      <c r="B25" s="56"/>
      <c r="C25" s="43" t="s">
        <v>134</v>
      </c>
      <c r="D25" s="43" t="s">
        <v>146</v>
      </c>
      <c r="E25" s="43" t="s">
        <v>119</v>
      </c>
      <c r="F25" s="43"/>
      <c r="G25" s="43" t="s">
        <v>70</v>
      </c>
      <c r="H25" s="43"/>
      <c r="I25" s="43" t="s">
        <v>72</v>
      </c>
      <c r="J25" s="43"/>
      <c r="K25" s="43" t="s">
        <v>136</v>
      </c>
      <c r="L25" s="43" t="s">
        <v>143</v>
      </c>
      <c r="M25" s="43"/>
      <c r="N25" s="22"/>
      <c r="O25" s="22">
        <v>500</v>
      </c>
      <c r="P25" s="22"/>
      <c r="Q25" s="22"/>
      <c r="R25" s="22"/>
      <c r="S25" s="22"/>
      <c r="T25" s="22"/>
      <c r="U25" s="22"/>
      <c r="V25" s="22"/>
      <c r="W25" s="22"/>
      <c r="X25" s="22"/>
      <c r="Y25" s="22"/>
      <c r="Z25" s="22"/>
      <c r="AA25" s="22"/>
      <c r="AB25" s="22"/>
      <c r="AC25" s="22"/>
      <c r="AD25" s="22"/>
      <c r="AE25" s="22"/>
      <c r="AF25" s="22"/>
      <c r="AG25" s="22"/>
      <c r="AH25" s="29"/>
      <c r="AI25" s="22"/>
      <c r="AJ25" s="22"/>
      <c r="AK25" s="22"/>
      <c r="AL25" s="22"/>
      <c r="AM25" s="29"/>
      <c r="AN25" s="22" t="s">
        <v>125</v>
      </c>
      <c r="AO25" s="22"/>
      <c r="AP25" s="22" t="s">
        <v>78</v>
      </c>
      <c r="AQ25" s="41"/>
      <c r="AR25" s="41"/>
      <c r="AS25" s="41"/>
      <c r="AT25" s="41"/>
      <c r="AU25" s="41"/>
      <c r="AV25" s="41" t="s">
        <v>80</v>
      </c>
      <c r="AW25" s="41" t="s">
        <v>80</v>
      </c>
      <c r="AX25" s="41" t="s">
        <v>80</v>
      </c>
      <c r="AY25" s="41" t="s">
        <v>80</v>
      </c>
      <c r="AZ25" s="41" t="s">
        <v>80</v>
      </c>
      <c r="BA25" s="41" t="s">
        <v>80</v>
      </c>
      <c r="BB25" s="41" t="s">
        <v>79</v>
      </c>
      <c r="BD25" s="46">
        <f t="shared" si="0"/>
        <v>0</v>
      </c>
      <c r="BE25" s="46">
        <f t="shared" si="1"/>
        <v>0</v>
      </c>
      <c r="BF25" s="46">
        <f t="shared" si="3"/>
        <v>500</v>
      </c>
    </row>
    <row r="26" spans="1:58" s="46" customFormat="1" ht="63.75">
      <c r="A26" s="55">
        <f t="shared" si="2"/>
        <v>18</v>
      </c>
      <c r="B26" s="56"/>
      <c r="C26" s="43" t="s">
        <v>134</v>
      </c>
      <c r="D26" s="43" t="s">
        <v>147</v>
      </c>
      <c r="E26" s="43" t="s">
        <v>119</v>
      </c>
      <c r="F26" s="43"/>
      <c r="G26" s="43" t="s">
        <v>70</v>
      </c>
      <c r="H26" s="43"/>
      <c r="I26" s="43" t="s">
        <v>72</v>
      </c>
      <c r="J26" s="43"/>
      <c r="K26" s="43" t="s">
        <v>136</v>
      </c>
      <c r="L26" s="43" t="s">
        <v>143</v>
      </c>
      <c r="M26" s="43"/>
      <c r="N26" s="22"/>
      <c r="O26" s="22">
        <v>2700</v>
      </c>
      <c r="P26" s="22"/>
      <c r="Q26" s="22"/>
      <c r="R26" s="22"/>
      <c r="S26" s="22"/>
      <c r="T26" s="22"/>
      <c r="U26" s="22"/>
      <c r="V26" s="22"/>
      <c r="W26" s="22"/>
      <c r="X26" s="22"/>
      <c r="Y26" s="22"/>
      <c r="Z26" s="22"/>
      <c r="AA26" s="22"/>
      <c r="AB26" s="22"/>
      <c r="AC26" s="22"/>
      <c r="AD26" s="22"/>
      <c r="AE26" s="22"/>
      <c r="AF26" s="22"/>
      <c r="AG26" s="22"/>
      <c r="AH26" s="29"/>
      <c r="AI26" s="22"/>
      <c r="AJ26" s="22"/>
      <c r="AK26" s="22"/>
      <c r="AL26" s="22"/>
      <c r="AM26" s="29"/>
      <c r="AN26" s="22" t="s">
        <v>125</v>
      </c>
      <c r="AO26" s="22"/>
      <c r="AP26" s="22" t="s">
        <v>78</v>
      </c>
      <c r="AQ26" s="41"/>
      <c r="AR26" s="41"/>
      <c r="AS26" s="41"/>
      <c r="AT26" s="41"/>
      <c r="AU26" s="41"/>
      <c r="AV26" s="41" t="s">
        <v>80</v>
      </c>
      <c r="AW26" s="41" t="s">
        <v>80</v>
      </c>
      <c r="AX26" s="41" t="s">
        <v>80</v>
      </c>
      <c r="AY26" s="41" t="s">
        <v>80</v>
      </c>
      <c r="AZ26" s="41" t="s">
        <v>80</v>
      </c>
      <c r="BA26" s="41" t="s">
        <v>80</v>
      </c>
      <c r="BB26" s="41" t="s">
        <v>79</v>
      </c>
      <c r="BD26" s="46">
        <f t="shared" si="0"/>
        <v>0</v>
      </c>
      <c r="BE26" s="46">
        <f t="shared" si="1"/>
        <v>0</v>
      </c>
      <c r="BF26" s="46">
        <f t="shared" si="3"/>
        <v>2700</v>
      </c>
    </row>
    <row r="27" spans="1:58" s="46" customFormat="1" ht="63.75">
      <c r="A27" s="55">
        <f t="shared" si="2"/>
        <v>19</v>
      </c>
      <c r="B27" s="56"/>
      <c r="C27" s="43" t="s">
        <v>134</v>
      </c>
      <c r="D27" s="43" t="s">
        <v>148</v>
      </c>
      <c r="E27" s="43" t="s">
        <v>119</v>
      </c>
      <c r="F27" s="43"/>
      <c r="G27" s="43" t="s">
        <v>70</v>
      </c>
      <c r="H27" s="43"/>
      <c r="I27" s="43" t="s">
        <v>72</v>
      </c>
      <c r="J27" s="43"/>
      <c r="K27" s="43" t="s">
        <v>136</v>
      </c>
      <c r="L27" s="43" t="s">
        <v>143</v>
      </c>
      <c r="M27" s="43"/>
      <c r="N27" s="22"/>
      <c r="O27" s="22">
        <v>640</v>
      </c>
      <c r="P27" s="22"/>
      <c r="Q27" s="22"/>
      <c r="R27" s="22"/>
      <c r="S27" s="22"/>
      <c r="T27" s="22"/>
      <c r="U27" s="22"/>
      <c r="V27" s="22"/>
      <c r="W27" s="22"/>
      <c r="X27" s="22"/>
      <c r="Y27" s="22"/>
      <c r="Z27" s="22"/>
      <c r="AA27" s="22"/>
      <c r="AB27" s="22"/>
      <c r="AC27" s="22"/>
      <c r="AD27" s="22"/>
      <c r="AE27" s="22"/>
      <c r="AF27" s="22"/>
      <c r="AG27" s="22"/>
      <c r="AH27" s="29"/>
      <c r="AI27" s="22"/>
      <c r="AJ27" s="22"/>
      <c r="AK27" s="22"/>
      <c r="AL27" s="22"/>
      <c r="AM27" s="29"/>
      <c r="AN27" s="22" t="s">
        <v>125</v>
      </c>
      <c r="AO27" s="22"/>
      <c r="AP27" s="22" t="s">
        <v>78</v>
      </c>
      <c r="AQ27" s="41"/>
      <c r="AR27" s="41"/>
      <c r="AS27" s="41"/>
      <c r="AT27" s="41"/>
      <c r="AU27" s="41"/>
      <c r="AV27" s="41" t="s">
        <v>80</v>
      </c>
      <c r="AW27" s="41" t="s">
        <v>80</v>
      </c>
      <c r="AX27" s="41" t="s">
        <v>80</v>
      </c>
      <c r="AY27" s="41" t="s">
        <v>80</v>
      </c>
      <c r="AZ27" s="41" t="s">
        <v>80</v>
      </c>
      <c r="BA27" s="41" t="s">
        <v>80</v>
      </c>
      <c r="BB27" s="41" t="s">
        <v>79</v>
      </c>
      <c r="BD27" s="46">
        <f t="shared" si="0"/>
        <v>0</v>
      </c>
      <c r="BE27" s="46">
        <f t="shared" si="1"/>
        <v>0</v>
      </c>
      <c r="BF27" s="46">
        <f t="shared" si="3"/>
        <v>640</v>
      </c>
    </row>
    <row r="28" spans="1:58" s="46" customFormat="1" ht="63.75">
      <c r="A28" s="55">
        <f t="shared" si="2"/>
        <v>20</v>
      </c>
      <c r="B28" s="56"/>
      <c r="C28" s="43" t="s">
        <v>134</v>
      </c>
      <c r="D28" s="43" t="s">
        <v>149</v>
      </c>
      <c r="E28" s="43" t="s">
        <v>119</v>
      </c>
      <c r="F28" s="43"/>
      <c r="G28" s="43" t="s">
        <v>70</v>
      </c>
      <c r="H28" s="43"/>
      <c r="I28" s="43" t="s">
        <v>72</v>
      </c>
      <c r="J28" s="43"/>
      <c r="K28" s="43" t="s">
        <v>136</v>
      </c>
      <c r="L28" s="43" t="s">
        <v>143</v>
      </c>
      <c r="M28" s="43"/>
      <c r="N28" s="22"/>
      <c r="O28" s="22">
        <v>3745</v>
      </c>
      <c r="P28" s="22"/>
      <c r="Q28" s="22"/>
      <c r="R28" s="22"/>
      <c r="S28" s="22"/>
      <c r="T28" s="22"/>
      <c r="U28" s="22"/>
      <c r="V28" s="22"/>
      <c r="W28" s="22"/>
      <c r="X28" s="22"/>
      <c r="Y28" s="22"/>
      <c r="Z28" s="22"/>
      <c r="AA28" s="22"/>
      <c r="AB28" s="22"/>
      <c r="AC28" s="22"/>
      <c r="AD28" s="22"/>
      <c r="AE28" s="22"/>
      <c r="AF28" s="22"/>
      <c r="AG28" s="22"/>
      <c r="AH28" s="29"/>
      <c r="AI28" s="22"/>
      <c r="AJ28" s="22"/>
      <c r="AK28" s="22"/>
      <c r="AL28" s="22"/>
      <c r="AM28" s="29"/>
      <c r="AN28" s="22" t="s">
        <v>125</v>
      </c>
      <c r="AO28" s="22"/>
      <c r="AP28" s="22" t="s">
        <v>78</v>
      </c>
      <c r="AQ28" s="41"/>
      <c r="AR28" s="41"/>
      <c r="AS28" s="41"/>
      <c r="AT28" s="41"/>
      <c r="AU28" s="41"/>
      <c r="AV28" s="41" t="s">
        <v>80</v>
      </c>
      <c r="AW28" s="41" t="s">
        <v>80</v>
      </c>
      <c r="AX28" s="41" t="s">
        <v>80</v>
      </c>
      <c r="AY28" s="41" t="s">
        <v>80</v>
      </c>
      <c r="AZ28" s="41" t="s">
        <v>80</v>
      </c>
      <c r="BA28" s="41" t="s">
        <v>80</v>
      </c>
      <c r="BB28" s="41" t="s">
        <v>79</v>
      </c>
      <c r="BD28" s="46">
        <f t="shared" si="0"/>
        <v>0</v>
      </c>
      <c r="BE28" s="46">
        <f t="shared" si="1"/>
        <v>0</v>
      </c>
      <c r="BF28" s="46">
        <f t="shared" si="3"/>
        <v>3745</v>
      </c>
    </row>
    <row r="29" spans="1:58" s="46" customFormat="1" ht="51">
      <c r="A29" s="40">
        <f t="shared" si="2"/>
        <v>21</v>
      </c>
      <c r="B29" s="41"/>
      <c r="C29" s="22" t="s">
        <v>134</v>
      </c>
      <c r="D29" s="22" t="s">
        <v>150</v>
      </c>
      <c r="E29" s="22" t="s">
        <v>119</v>
      </c>
      <c r="F29" s="43"/>
      <c r="G29" s="43" t="s">
        <v>70</v>
      </c>
      <c r="H29" s="22" t="s">
        <v>151</v>
      </c>
      <c r="I29" s="43" t="s">
        <v>72</v>
      </c>
      <c r="J29" s="22"/>
      <c r="K29" s="22"/>
      <c r="L29" s="22"/>
      <c r="M29" s="22"/>
      <c r="N29" s="22"/>
      <c r="O29" s="22">
        <v>777</v>
      </c>
      <c r="P29" s="22"/>
      <c r="Q29" s="22"/>
      <c r="R29" s="22"/>
      <c r="S29" s="22" t="s">
        <v>123</v>
      </c>
      <c r="T29" s="22" t="s">
        <v>139</v>
      </c>
      <c r="U29" s="22"/>
      <c r="V29" s="22"/>
      <c r="W29" s="22"/>
      <c r="X29" s="22" t="s">
        <v>80</v>
      </c>
      <c r="Y29" s="22" t="s">
        <v>80</v>
      </c>
      <c r="Z29" s="22"/>
      <c r="AA29" s="22"/>
      <c r="AB29" s="22"/>
      <c r="AC29" s="22"/>
      <c r="AD29" s="22"/>
      <c r="AE29" s="22"/>
      <c r="AF29" s="22"/>
      <c r="AG29" s="22"/>
      <c r="AH29" s="29"/>
      <c r="AI29" s="22"/>
      <c r="AJ29" s="22"/>
      <c r="AK29" s="22"/>
      <c r="AL29" s="22"/>
      <c r="AM29" s="29"/>
      <c r="AN29" s="22" t="s">
        <v>125</v>
      </c>
      <c r="AO29" s="22"/>
      <c r="AP29" s="22" t="s">
        <v>87</v>
      </c>
      <c r="AQ29" s="41"/>
      <c r="AR29" s="41"/>
      <c r="AS29" s="41"/>
      <c r="AT29" s="41"/>
      <c r="AU29" s="41"/>
      <c r="AV29" s="41" t="s">
        <v>79</v>
      </c>
      <c r="AW29" s="41" t="s">
        <v>79</v>
      </c>
      <c r="AX29" s="41" t="s">
        <v>80</v>
      </c>
      <c r="AY29" s="41" t="s">
        <v>80</v>
      </c>
      <c r="AZ29" s="41" t="s">
        <v>79</v>
      </c>
      <c r="BA29" s="41" t="s">
        <v>80</v>
      </c>
      <c r="BB29" s="41" t="s">
        <v>79</v>
      </c>
      <c r="BC29" s="46">
        <v>1</v>
      </c>
      <c r="BD29" s="46">
        <f t="shared" si="0"/>
        <v>777</v>
      </c>
      <c r="BE29" s="46">
        <f t="shared" si="1"/>
        <v>0</v>
      </c>
      <c r="BF29" s="46">
        <f t="shared" si="3"/>
        <v>0</v>
      </c>
    </row>
    <row r="30" spans="1:58" s="46" customFormat="1" ht="51">
      <c r="A30" s="40">
        <f t="shared" si="2"/>
        <v>22</v>
      </c>
      <c r="B30" s="41"/>
      <c r="C30" s="22" t="s">
        <v>134</v>
      </c>
      <c r="D30" s="22" t="s">
        <v>152</v>
      </c>
      <c r="E30" s="22" t="s">
        <v>119</v>
      </c>
      <c r="F30" s="43"/>
      <c r="G30" s="43" t="s">
        <v>70</v>
      </c>
      <c r="H30" s="22" t="s">
        <v>151</v>
      </c>
      <c r="I30" s="43" t="s">
        <v>72</v>
      </c>
      <c r="J30" s="22"/>
      <c r="K30" s="22"/>
      <c r="L30" s="22"/>
      <c r="M30" s="22"/>
      <c r="N30" s="22"/>
      <c r="O30" s="22">
        <v>2500</v>
      </c>
      <c r="P30" s="22"/>
      <c r="Q30" s="22"/>
      <c r="R30" s="22"/>
      <c r="S30" s="22" t="s">
        <v>123</v>
      </c>
      <c r="T30" s="22" t="s">
        <v>139</v>
      </c>
      <c r="U30" s="22"/>
      <c r="V30" s="22"/>
      <c r="W30" s="22"/>
      <c r="X30" s="22" t="s">
        <v>80</v>
      </c>
      <c r="Y30" s="22" t="s">
        <v>80</v>
      </c>
      <c r="Z30" s="22"/>
      <c r="AA30" s="22"/>
      <c r="AB30" s="22"/>
      <c r="AC30" s="22"/>
      <c r="AD30" s="22"/>
      <c r="AE30" s="22"/>
      <c r="AF30" s="22"/>
      <c r="AG30" s="22"/>
      <c r="AH30" s="29"/>
      <c r="AI30" s="22"/>
      <c r="AJ30" s="22"/>
      <c r="AK30" s="22"/>
      <c r="AL30" s="22"/>
      <c r="AM30" s="29"/>
      <c r="AN30" s="22" t="s">
        <v>125</v>
      </c>
      <c r="AO30" s="22"/>
      <c r="AP30" s="22" t="s">
        <v>87</v>
      </c>
      <c r="AQ30" s="41"/>
      <c r="AR30" s="41"/>
      <c r="AS30" s="41"/>
      <c r="AT30" s="41"/>
      <c r="AU30" s="41"/>
      <c r="AV30" s="41" t="s">
        <v>79</v>
      </c>
      <c r="AW30" s="41" t="s">
        <v>79</v>
      </c>
      <c r="AX30" s="41" t="s">
        <v>80</v>
      </c>
      <c r="AY30" s="41" t="s">
        <v>80</v>
      </c>
      <c r="AZ30" s="41" t="s">
        <v>79</v>
      </c>
      <c r="BA30" s="41" t="s">
        <v>80</v>
      </c>
      <c r="BB30" s="41" t="s">
        <v>79</v>
      </c>
      <c r="BC30" s="46">
        <v>1</v>
      </c>
      <c r="BD30" s="46">
        <f t="shared" si="0"/>
        <v>2500</v>
      </c>
      <c r="BE30" s="46">
        <f t="shared" si="1"/>
        <v>0</v>
      </c>
      <c r="BF30" s="46">
        <f t="shared" si="3"/>
        <v>0</v>
      </c>
    </row>
    <row r="31" spans="1:58" s="46" customFormat="1" ht="76.5" customHeight="1" hidden="1">
      <c r="A31" s="40">
        <f t="shared" si="2"/>
        <v>23</v>
      </c>
      <c r="B31" s="57"/>
      <c r="C31" s="58" t="s">
        <v>153</v>
      </c>
      <c r="D31" s="58" t="s">
        <v>154</v>
      </c>
      <c r="E31" s="58" t="s">
        <v>155</v>
      </c>
      <c r="F31" s="58"/>
      <c r="G31" s="59" t="s">
        <v>156</v>
      </c>
      <c r="H31" s="58"/>
      <c r="I31" s="58" t="s">
        <v>72</v>
      </c>
      <c r="J31" s="58"/>
      <c r="K31" s="58" t="s">
        <v>157</v>
      </c>
      <c r="L31" s="58" t="s">
        <v>143</v>
      </c>
      <c r="M31" s="58" t="s">
        <v>158</v>
      </c>
      <c r="N31" s="58"/>
      <c r="O31" s="58"/>
      <c r="P31" s="58"/>
      <c r="Q31" s="58"/>
      <c r="R31" s="58"/>
      <c r="S31" s="58"/>
      <c r="T31" s="58"/>
      <c r="U31" s="58"/>
      <c r="V31" s="58"/>
      <c r="W31" s="58"/>
      <c r="X31" s="58"/>
      <c r="Y31" s="58"/>
      <c r="Z31" s="58"/>
      <c r="AA31" s="58"/>
      <c r="AB31" s="58"/>
      <c r="AC31" s="58"/>
      <c r="AD31" s="58"/>
      <c r="AE31" s="58"/>
      <c r="AF31" s="58"/>
      <c r="AG31" s="58"/>
      <c r="AH31" s="60"/>
      <c r="AI31" s="58"/>
      <c r="AJ31" s="58"/>
      <c r="AK31" s="58"/>
      <c r="AL31" s="58"/>
      <c r="AM31" s="60"/>
      <c r="AN31" s="58" t="s">
        <v>125</v>
      </c>
      <c r="AO31" s="58"/>
      <c r="AP31" s="58"/>
      <c r="AQ31" s="57"/>
      <c r="AR31" s="57"/>
      <c r="AS31" s="57"/>
      <c r="AT31" s="57"/>
      <c r="AU31" s="57"/>
      <c r="AV31" s="41"/>
      <c r="AW31" s="41"/>
      <c r="AX31" s="41"/>
      <c r="AY31" s="41"/>
      <c r="AZ31" s="41"/>
      <c r="BA31" s="41"/>
      <c r="BB31" s="41"/>
      <c r="BD31" s="46">
        <f t="shared" si="0"/>
        <v>0</v>
      </c>
      <c r="BE31" s="46">
        <f t="shared" si="1"/>
        <v>0</v>
      </c>
      <c r="BF31" s="46">
        <f t="shared" si="3"/>
        <v>0</v>
      </c>
    </row>
    <row r="32" spans="1:58" s="46" customFormat="1" ht="150">
      <c r="A32" s="55">
        <f t="shared" si="2"/>
        <v>24</v>
      </c>
      <c r="B32" s="56"/>
      <c r="C32" s="61" t="s">
        <v>159</v>
      </c>
      <c r="D32" s="61" t="s">
        <v>160</v>
      </c>
      <c r="E32" s="61"/>
      <c r="F32" s="61"/>
      <c r="G32" s="61"/>
      <c r="H32" s="61" t="s">
        <v>161</v>
      </c>
      <c r="I32" s="61"/>
      <c r="J32" s="61"/>
      <c r="K32" s="61" t="s">
        <v>162</v>
      </c>
      <c r="L32" s="61"/>
      <c r="M32" s="61" t="s">
        <v>163</v>
      </c>
      <c r="N32" s="61" t="s">
        <v>164</v>
      </c>
      <c r="O32" s="61">
        <v>3912</v>
      </c>
      <c r="P32" s="61" t="s">
        <v>165</v>
      </c>
      <c r="Q32" s="61"/>
      <c r="R32" s="61"/>
      <c r="S32" s="62">
        <v>42309</v>
      </c>
      <c r="T32" s="62">
        <v>43525</v>
      </c>
      <c r="U32" s="61" t="s">
        <v>166</v>
      </c>
      <c r="V32" s="61" t="s">
        <v>167</v>
      </c>
      <c r="W32" s="61" t="s">
        <v>168</v>
      </c>
      <c r="X32" s="61" t="s">
        <v>169</v>
      </c>
      <c r="Y32" s="61" t="s">
        <v>80</v>
      </c>
      <c r="Z32" s="61" t="s">
        <v>80</v>
      </c>
      <c r="AA32" s="61" t="s">
        <v>80</v>
      </c>
      <c r="AB32" s="61" t="s">
        <v>80</v>
      </c>
      <c r="AC32" s="61" t="s">
        <v>80</v>
      </c>
      <c r="AD32" s="61" t="s">
        <v>80</v>
      </c>
      <c r="AE32" s="61" t="s">
        <v>170</v>
      </c>
      <c r="AF32" s="61" t="s">
        <v>171</v>
      </c>
      <c r="AG32" s="61" t="s">
        <v>172</v>
      </c>
      <c r="AH32" s="63"/>
      <c r="AI32" s="61" t="s">
        <v>173</v>
      </c>
      <c r="AJ32" s="61"/>
      <c r="AK32" s="61"/>
      <c r="AL32" s="61"/>
      <c r="AM32" s="63"/>
      <c r="AN32" s="61" t="s">
        <v>174</v>
      </c>
      <c r="AO32" s="61" t="s">
        <v>175</v>
      </c>
      <c r="AP32" s="64" t="s">
        <v>176</v>
      </c>
      <c r="AQ32" s="65"/>
      <c r="AR32" s="65"/>
      <c r="AS32" s="65"/>
      <c r="AT32" s="66"/>
      <c r="AU32" s="67"/>
      <c r="AV32" s="56" t="s">
        <v>80</v>
      </c>
      <c r="AW32" s="56" t="s">
        <v>80</v>
      </c>
      <c r="AX32" s="56" t="s">
        <v>80</v>
      </c>
      <c r="AY32" s="56" t="s">
        <v>80</v>
      </c>
      <c r="AZ32" s="56" t="s">
        <v>80</v>
      </c>
      <c r="BA32" s="56" t="s">
        <v>80</v>
      </c>
      <c r="BB32" s="56" t="s">
        <v>79</v>
      </c>
      <c r="BC32" s="46">
        <v>1</v>
      </c>
      <c r="BD32" s="46">
        <f t="shared" si="0"/>
        <v>3912</v>
      </c>
      <c r="BE32" s="46">
        <f t="shared" si="1"/>
        <v>0</v>
      </c>
      <c r="BF32" s="46">
        <f t="shared" si="3"/>
        <v>0</v>
      </c>
    </row>
    <row r="33" spans="1:58" s="46" customFormat="1" ht="120">
      <c r="A33" s="40">
        <f t="shared" si="2"/>
        <v>25</v>
      </c>
      <c r="B33" s="41"/>
      <c r="C33" s="61" t="s">
        <v>159</v>
      </c>
      <c r="D33" s="61" t="s">
        <v>177</v>
      </c>
      <c r="E33" s="61"/>
      <c r="F33" s="61"/>
      <c r="G33" s="61"/>
      <c r="H33" s="61" t="s">
        <v>161</v>
      </c>
      <c r="I33" s="61"/>
      <c r="J33" s="61"/>
      <c r="K33" s="61" t="s">
        <v>178</v>
      </c>
      <c r="L33" s="61"/>
      <c r="M33" s="61" t="s">
        <v>179</v>
      </c>
      <c r="N33" s="61" t="s">
        <v>180</v>
      </c>
      <c r="O33" s="61">
        <v>10000</v>
      </c>
      <c r="P33" s="61" t="s">
        <v>181</v>
      </c>
      <c r="Q33" s="61"/>
      <c r="R33" s="61"/>
      <c r="S33" s="62">
        <v>43191</v>
      </c>
      <c r="T33" s="62">
        <v>44621</v>
      </c>
      <c r="U33" s="61" t="s">
        <v>182</v>
      </c>
      <c r="V33" s="61" t="s">
        <v>167</v>
      </c>
      <c r="W33" s="61" t="s">
        <v>168</v>
      </c>
      <c r="X33" s="61" t="s">
        <v>169</v>
      </c>
      <c r="Y33" s="61" t="s">
        <v>80</v>
      </c>
      <c r="Z33" s="61" t="s">
        <v>80</v>
      </c>
      <c r="AA33" s="61" t="s">
        <v>80</v>
      </c>
      <c r="AB33" s="61" t="s">
        <v>80</v>
      </c>
      <c r="AC33" s="61" t="s">
        <v>80</v>
      </c>
      <c r="AD33" s="61" t="s">
        <v>183</v>
      </c>
      <c r="AE33" s="61" t="s">
        <v>184</v>
      </c>
      <c r="AF33" s="61" t="s">
        <v>171</v>
      </c>
      <c r="AG33" s="61" t="s">
        <v>172</v>
      </c>
      <c r="AH33" s="63"/>
      <c r="AI33" s="61" t="s">
        <v>185</v>
      </c>
      <c r="AJ33" s="61"/>
      <c r="AK33" s="61"/>
      <c r="AL33" s="61"/>
      <c r="AM33" s="63"/>
      <c r="AN33" s="61" t="s">
        <v>174</v>
      </c>
      <c r="AO33" s="61" t="s">
        <v>175</v>
      </c>
      <c r="AP33" s="64" t="s">
        <v>176</v>
      </c>
      <c r="AQ33" s="65"/>
      <c r="AR33" s="65"/>
      <c r="AS33" s="65"/>
      <c r="AT33" s="66"/>
      <c r="AU33" s="67"/>
      <c r="AV33" s="41" t="s">
        <v>79</v>
      </c>
      <c r="AW33" s="41" t="s">
        <v>79</v>
      </c>
      <c r="AX33" s="41" t="s">
        <v>80</v>
      </c>
      <c r="AY33" s="41" t="s">
        <v>80</v>
      </c>
      <c r="AZ33" s="41" t="s">
        <v>79</v>
      </c>
      <c r="BA33" s="41" t="s">
        <v>80</v>
      </c>
      <c r="BB33" s="41" t="s">
        <v>79</v>
      </c>
      <c r="BC33" s="46">
        <v>1</v>
      </c>
      <c r="BD33" s="46">
        <f t="shared" si="0"/>
        <v>10000</v>
      </c>
      <c r="BE33" s="46">
        <f t="shared" si="1"/>
        <v>0</v>
      </c>
      <c r="BF33" s="46">
        <f t="shared" si="3"/>
        <v>0</v>
      </c>
    </row>
    <row r="34" spans="1:58" s="46" customFormat="1" ht="120">
      <c r="A34" s="40">
        <f>A33+1</f>
        <v>26</v>
      </c>
      <c r="B34" s="41"/>
      <c r="C34" s="61" t="s">
        <v>159</v>
      </c>
      <c r="D34" s="61" t="s">
        <v>186</v>
      </c>
      <c r="E34" s="61"/>
      <c r="F34" s="61"/>
      <c r="G34" s="61"/>
      <c r="H34" s="61" t="s">
        <v>187</v>
      </c>
      <c r="I34" s="61"/>
      <c r="J34" s="61"/>
      <c r="K34" s="61" t="s">
        <v>188</v>
      </c>
      <c r="L34" s="61"/>
      <c r="M34" s="61" t="s">
        <v>189</v>
      </c>
      <c r="N34" s="61" t="s">
        <v>190</v>
      </c>
      <c r="O34" s="61">
        <v>2000</v>
      </c>
      <c r="P34" s="61" t="s">
        <v>191</v>
      </c>
      <c r="Q34" s="61"/>
      <c r="R34" s="61"/>
      <c r="S34" s="62">
        <v>42767</v>
      </c>
      <c r="T34" s="62">
        <v>43497</v>
      </c>
      <c r="U34" s="61" t="s">
        <v>192</v>
      </c>
      <c r="V34" s="61" t="s">
        <v>167</v>
      </c>
      <c r="W34" s="61" t="s">
        <v>168</v>
      </c>
      <c r="X34" s="61" t="s">
        <v>193</v>
      </c>
      <c r="Y34" s="61" t="s">
        <v>80</v>
      </c>
      <c r="Z34" s="61" t="s">
        <v>80</v>
      </c>
      <c r="AA34" s="61" t="s">
        <v>80</v>
      </c>
      <c r="AB34" s="61" t="s">
        <v>80</v>
      </c>
      <c r="AC34" s="61" t="s">
        <v>80</v>
      </c>
      <c r="AD34" s="61" t="s">
        <v>80</v>
      </c>
      <c r="AE34" s="61" t="s">
        <v>194</v>
      </c>
      <c r="AF34" s="61" t="s">
        <v>171</v>
      </c>
      <c r="AG34" s="61" t="s">
        <v>172</v>
      </c>
      <c r="AH34" s="63"/>
      <c r="AI34" s="61" t="s">
        <v>195</v>
      </c>
      <c r="AJ34" s="61"/>
      <c r="AK34" s="61"/>
      <c r="AL34" s="61"/>
      <c r="AM34" s="63"/>
      <c r="AN34" s="61" t="s">
        <v>174</v>
      </c>
      <c r="AO34" s="61" t="s">
        <v>175</v>
      </c>
      <c r="AP34" s="64" t="s">
        <v>176</v>
      </c>
      <c r="AQ34" s="65"/>
      <c r="AR34" s="65"/>
      <c r="AS34" s="65"/>
      <c r="AT34" s="66"/>
      <c r="AU34" s="67"/>
      <c r="AV34" s="41" t="s">
        <v>79</v>
      </c>
      <c r="AW34" s="41" t="s">
        <v>79</v>
      </c>
      <c r="AX34" s="41" t="s">
        <v>80</v>
      </c>
      <c r="AY34" s="41" t="s">
        <v>80</v>
      </c>
      <c r="AZ34" s="41" t="s">
        <v>79</v>
      </c>
      <c r="BA34" s="41" t="s">
        <v>80</v>
      </c>
      <c r="BB34" s="41" t="s">
        <v>79</v>
      </c>
      <c r="BC34" s="46">
        <v>1</v>
      </c>
      <c r="BD34" s="46">
        <f t="shared" si="0"/>
        <v>2000</v>
      </c>
      <c r="BE34" s="46">
        <f t="shared" si="1"/>
        <v>0</v>
      </c>
      <c r="BF34" s="46">
        <f t="shared" si="3"/>
        <v>0</v>
      </c>
    </row>
    <row r="35" spans="1:58" s="46" customFormat="1" ht="120">
      <c r="A35" s="40">
        <f t="shared" si="2"/>
        <v>27</v>
      </c>
      <c r="B35" s="41"/>
      <c r="C35" s="61" t="s">
        <v>159</v>
      </c>
      <c r="D35" s="61" t="s">
        <v>196</v>
      </c>
      <c r="E35" s="61"/>
      <c r="F35" s="61"/>
      <c r="G35" s="61"/>
      <c r="H35" s="61" t="s">
        <v>187</v>
      </c>
      <c r="I35" s="61"/>
      <c r="J35" s="61"/>
      <c r="K35" s="61" t="s">
        <v>197</v>
      </c>
      <c r="L35" s="61"/>
      <c r="M35" s="61" t="s">
        <v>198</v>
      </c>
      <c r="N35" s="61" t="s">
        <v>199</v>
      </c>
      <c r="O35" s="61">
        <v>1100</v>
      </c>
      <c r="P35" s="61" t="s">
        <v>200</v>
      </c>
      <c r="Q35" s="61"/>
      <c r="R35" s="61"/>
      <c r="S35" s="62">
        <v>43405</v>
      </c>
      <c r="T35" s="62">
        <v>44501</v>
      </c>
      <c r="U35" s="61" t="s">
        <v>201</v>
      </c>
      <c r="V35" s="61" t="s">
        <v>167</v>
      </c>
      <c r="W35" s="61" t="s">
        <v>202</v>
      </c>
      <c r="X35" s="61" t="s">
        <v>193</v>
      </c>
      <c r="Y35" s="61" t="s">
        <v>80</v>
      </c>
      <c r="Z35" s="61" t="s">
        <v>80</v>
      </c>
      <c r="AA35" s="61" t="s">
        <v>80</v>
      </c>
      <c r="AB35" s="61" t="s">
        <v>80</v>
      </c>
      <c r="AC35" s="61" t="s">
        <v>80</v>
      </c>
      <c r="AD35" s="61" t="s">
        <v>183</v>
      </c>
      <c r="AE35" s="61" t="s">
        <v>171</v>
      </c>
      <c r="AF35" s="61" t="s">
        <v>171</v>
      </c>
      <c r="AG35" s="61" t="s">
        <v>172</v>
      </c>
      <c r="AH35" s="63"/>
      <c r="AI35" s="61" t="s">
        <v>185</v>
      </c>
      <c r="AJ35" s="68"/>
      <c r="AK35" s="68"/>
      <c r="AL35" s="68"/>
      <c r="AM35" s="69"/>
      <c r="AN35" s="61" t="s">
        <v>174</v>
      </c>
      <c r="AO35" s="61" t="s">
        <v>175</v>
      </c>
      <c r="AP35" s="64" t="s">
        <v>176</v>
      </c>
      <c r="AQ35" s="65"/>
      <c r="AR35" s="65"/>
      <c r="AS35" s="65"/>
      <c r="AT35" s="66"/>
      <c r="AU35" s="67"/>
      <c r="AV35" s="41" t="s">
        <v>80</v>
      </c>
      <c r="AW35" s="41" t="s">
        <v>80</v>
      </c>
      <c r="AX35" s="41" t="s">
        <v>80</v>
      </c>
      <c r="AY35" s="41" t="s">
        <v>80</v>
      </c>
      <c r="AZ35" s="41" t="s">
        <v>80</v>
      </c>
      <c r="BA35" s="41" t="s">
        <v>80</v>
      </c>
      <c r="BB35" s="41" t="s">
        <v>79</v>
      </c>
      <c r="BD35" s="46">
        <f t="shared" si="0"/>
        <v>0</v>
      </c>
      <c r="BE35" s="46">
        <f t="shared" si="1"/>
        <v>0</v>
      </c>
      <c r="BF35" s="46">
        <f t="shared" si="3"/>
        <v>1100</v>
      </c>
    </row>
    <row r="36" spans="1:58" s="46" customFormat="1" ht="45">
      <c r="A36" s="40">
        <f t="shared" si="2"/>
        <v>28</v>
      </c>
      <c r="B36" s="41"/>
      <c r="C36" s="61" t="s">
        <v>159</v>
      </c>
      <c r="D36" s="61" t="s">
        <v>203</v>
      </c>
      <c r="E36" s="61"/>
      <c r="F36" s="61"/>
      <c r="G36" s="61"/>
      <c r="H36" s="61" t="s">
        <v>204</v>
      </c>
      <c r="I36" s="61"/>
      <c r="J36" s="61"/>
      <c r="K36" s="61" t="s">
        <v>203</v>
      </c>
      <c r="L36" s="61"/>
      <c r="M36" s="61" t="s">
        <v>205</v>
      </c>
      <c r="N36" s="61"/>
      <c r="O36" s="61">
        <v>2000</v>
      </c>
      <c r="P36" s="61" t="s">
        <v>206</v>
      </c>
      <c r="Q36" s="61"/>
      <c r="R36" s="61"/>
      <c r="S36" s="70"/>
      <c r="T36" s="70"/>
      <c r="U36" s="61" t="s">
        <v>207</v>
      </c>
      <c r="V36" s="61" t="s">
        <v>208</v>
      </c>
      <c r="W36" s="61" t="s">
        <v>209</v>
      </c>
      <c r="X36" s="61"/>
      <c r="Y36" s="61" t="s">
        <v>80</v>
      </c>
      <c r="Z36" s="61" t="s">
        <v>80</v>
      </c>
      <c r="AA36" s="61" t="s">
        <v>80</v>
      </c>
      <c r="AB36" s="61" t="s">
        <v>80</v>
      </c>
      <c r="AC36" s="61" t="s">
        <v>80</v>
      </c>
      <c r="AD36" s="61" t="s">
        <v>80</v>
      </c>
      <c r="AE36" s="61" t="s">
        <v>80</v>
      </c>
      <c r="AF36" s="61" t="s">
        <v>80</v>
      </c>
      <c r="AG36" s="61" t="s">
        <v>210</v>
      </c>
      <c r="AH36" s="63"/>
      <c r="AI36" s="61"/>
      <c r="AJ36" s="61"/>
      <c r="AK36" s="61"/>
      <c r="AL36" s="61"/>
      <c r="AM36" s="63"/>
      <c r="AN36" s="61"/>
      <c r="AO36" s="61"/>
      <c r="AP36" s="61"/>
      <c r="AQ36" s="65"/>
      <c r="AR36" s="65"/>
      <c r="AS36" s="65"/>
      <c r="AT36" s="66"/>
      <c r="AU36" s="67"/>
      <c r="AV36" s="41"/>
      <c r="AW36" s="41"/>
      <c r="AX36" s="41"/>
      <c r="AY36" s="41"/>
      <c r="AZ36" s="41"/>
      <c r="BA36" s="41"/>
      <c r="BB36" s="41"/>
      <c r="BD36" s="46">
        <f t="shared" si="0"/>
        <v>0</v>
      </c>
      <c r="BE36" s="46">
        <f t="shared" si="1"/>
        <v>0</v>
      </c>
      <c r="BF36" s="46">
        <f t="shared" si="3"/>
        <v>2000</v>
      </c>
    </row>
    <row r="37" spans="1:58" s="46" customFormat="1" ht="45">
      <c r="A37" s="214">
        <f t="shared" si="2"/>
        <v>29</v>
      </c>
      <c r="B37" s="215"/>
      <c r="C37" s="216" t="s">
        <v>159</v>
      </c>
      <c r="D37" s="216" t="s">
        <v>211</v>
      </c>
      <c r="E37" s="216"/>
      <c r="F37" s="216"/>
      <c r="G37" s="216"/>
      <c r="H37" s="216" t="s">
        <v>212</v>
      </c>
      <c r="I37" s="216"/>
      <c r="J37" s="216"/>
      <c r="K37" s="216" t="s">
        <v>211</v>
      </c>
      <c r="L37" s="216"/>
      <c r="M37" s="216"/>
      <c r="N37" s="216"/>
      <c r="O37" s="216"/>
      <c r="P37" s="216" t="s">
        <v>213</v>
      </c>
      <c r="Q37" s="216"/>
      <c r="R37" s="216"/>
      <c r="S37" s="216"/>
      <c r="T37" s="216"/>
      <c r="U37" s="216" t="s">
        <v>214</v>
      </c>
      <c r="V37" s="216" t="s">
        <v>167</v>
      </c>
      <c r="W37" s="216" t="s">
        <v>214</v>
      </c>
      <c r="X37" s="216"/>
      <c r="Y37" s="216"/>
      <c r="Z37" s="216"/>
      <c r="AA37" s="216"/>
      <c r="AB37" s="216"/>
      <c r="AC37" s="216"/>
      <c r="AD37" s="216"/>
      <c r="AE37" s="216"/>
      <c r="AF37" s="216"/>
      <c r="AG37" s="216"/>
      <c r="AH37" s="63"/>
      <c r="AI37" s="61"/>
      <c r="AJ37" s="61"/>
      <c r="AK37" s="61"/>
      <c r="AL37" s="61"/>
      <c r="AM37" s="63"/>
      <c r="AN37" s="61"/>
      <c r="AO37" s="61"/>
      <c r="AP37" s="61"/>
      <c r="AQ37" s="65"/>
      <c r="AR37" s="65"/>
      <c r="AS37" s="65"/>
      <c r="AT37" s="66"/>
      <c r="AU37" s="67"/>
      <c r="AV37" s="102" t="s">
        <v>116</v>
      </c>
      <c r="AW37" s="117"/>
      <c r="AX37" s="117"/>
      <c r="AY37" s="117"/>
      <c r="AZ37" s="117"/>
      <c r="BA37" s="117"/>
      <c r="BB37" s="118"/>
      <c r="BD37" s="46">
        <f t="shared" si="0"/>
        <v>0</v>
      </c>
      <c r="BE37" s="46">
        <f t="shared" si="1"/>
        <v>0</v>
      </c>
      <c r="BF37" s="46">
        <f t="shared" si="3"/>
        <v>0</v>
      </c>
    </row>
    <row r="38" spans="1:58" s="46" customFormat="1" ht="45">
      <c r="A38" s="55">
        <f t="shared" si="2"/>
        <v>30</v>
      </c>
      <c r="B38" s="56"/>
      <c r="C38" s="61" t="s">
        <v>159</v>
      </c>
      <c r="D38" s="61" t="s">
        <v>215</v>
      </c>
      <c r="E38" s="61"/>
      <c r="F38" s="61"/>
      <c r="G38" s="61"/>
      <c r="H38" s="61" t="s">
        <v>80</v>
      </c>
      <c r="I38" s="61"/>
      <c r="J38" s="61"/>
      <c r="K38" s="61" t="s">
        <v>216</v>
      </c>
      <c r="L38" s="61"/>
      <c r="M38" s="61" t="s">
        <v>217</v>
      </c>
      <c r="N38" s="61"/>
      <c r="O38" s="61">
        <f>1951+525+389</f>
        <v>2865</v>
      </c>
      <c r="P38" s="61" t="s">
        <v>218</v>
      </c>
      <c r="Q38" s="61"/>
      <c r="R38" s="61"/>
      <c r="S38" s="61"/>
      <c r="T38" s="61"/>
      <c r="U38" s="61" t="s">
        <v>219</v>
      </c>
      <c r="V38" s="61" t="s">
        <v>220</v>
      </c>
      <c r="W38" s="61" t="s">
        <v>80</v>
      </c>
      <c r="X38" s="61" t="s">
        <v>221</v>
      </c>
      <c r="Y38" s="61" t="s">
        <v>80</v>
      </c>
      <c r="Z38" s="61" t="s">
        <v>80</v>
      </c>
      <c r="AA38" s="61" t="s">
        <v>80</v>
      </c>
      <c r="AB38" s="61" t="s">
        <v>80</v>
      </c>
      <c r="AC38" s="61" t="s">
        <v>80</v>
      </c>
      <c r="AD38" s="61" t="s">
        <v>80</v>
      </c>
      <c r="AE38" s="61" t="s">
        <v>80</v>
      </c>
      <c r="AF38" s="61" t="s">
        <v>80</v>
      </c>
      <c r="AG38" s="61" t="s">
        <v>222</v>
      </c>
      <c r="AH38" s="63"/>
      <c r="AI38" s="61"/>
      <c r="AJ38" s="61"/>
      <c r="AK38" s="61"/>
      <c r="AL38" s="61"/>
      <c r="AM38" s="63"/>
      <c r="AN38" s="61"/>
      <c r="AO38" s="61"/>
      <c r="AP38" s="61"/>
      <c r="AQ38" s="65"/>
      <c r="AR38" s="65"/>
      <c r="AS38" s="65"/>
      <c r="AT38" s="66"/>
      <c r="AU38" s="67"/>
      <c r="AV38" s="41" t="s">
        <v>80</v>
      </c>
      <c r="AW38" s="41" t="s">
        <v>80</v>
      </c>
      <c r="AX38" s="41" t="s">
        <v>80</v>
      </c>
      <c r="AY38" s="41" t="s">
        <v>80</v>
      </c>
      <c r="AZ38" s="41" t="s">
        <v>80</v>
      </c>
      <c r="BA38" s="41" t="s">
        <v>80</v>
      </c>
      <c r="BB38" s="41" t="s">
        <v>79</v>
      </c>
      <c r="BD38" s="46">
        <f t="shared" si="0"/>
        <v>0</v>
      </c>
      <c r="BE38" s="46">
        <f t="shared" si="1"/>
        <v>0</v>
      </c>
      <c r="BF38" s="46">
        <f t="shared" si="3"/>
        <v>2865</v>
      </c>
    </row>
    <row r="39" spans="1:58" s="46" customFormat="1" ht="45">
      <c r="A39" s="55">
        <f t="shared" si="2"/>
        <v>31</v>
      </c>
      <c r="B39" s="56"/>
      <c r="C39" s="61" t="s">
        <v>159</v>
      </c>
      <c r="D39" s="61" t="s">
        <v>223</v>
      </c>
      <c r="E39" s="61"/>
      <c r="F39" s="61"/>
      <c r="G39" s="61"/>
      <c r="H39" s="61" t="s">
        <v>80</v>
      </c>
      <c r="I39" s="61"/>
      <c r="J39" s="61"/>
      <c r="K39" s="61" t="s">
        <v>224</v>
      </c>
      <c r="L39" s="61"/>
      <c r="M39" s="61" t="s">
        <v>217</v>
      </c>
      <c r="N39" s="61"/>
      <c r="O39" s="61">
        <v>2639</v>
      </c>
      <c r="P39" s="61" t="s">
        <v>225</v>
      </c>
      <c r="Q39" s="61"/>
      <c r="R39" s="61"/>
      <c r="S39" s="61"/>
      <c r="T39" s="61"/>
      <c r="U39" s="61" t="s">
        <v>226</v>
      </c>
      <c r="V39" s="61" t="s">
        <v>220</v>
      </c>
      <c r="W39" s="61" t="s">
        <v>80</v>
      </c>
      <c r="X39" s="61" t="s">
        <v>227</v>
      </c>
      <c r="Y39" s="61" t="s">
        <v>80</v>
      </c>
      <c r="Z39" s="61" t="s">
        <v>80</v>
      </c>
      <c r="AA39" s="61" t="s">
        <v>80</v>
      </c>
      <c r="AB39" s="61" t="s">
        <v>80</v>
      </c>
      <c r="AC39" s="61" t="s">
        <v>80</v>
      </c>
      <c r="AD39" s="61" t="s">
        <v>80</v>
      </c>
      <c r="AE39" s="61" t="s">
        <v>80</v>
      </c>
      <c r="AF39" s="61" t="s">
        <v>80</v>
      </c>
      <c r="AG39" s="61" t="s">
        <v>228</v>
      </c>
      <c r="AH39" s="63"/>
      <c r="AI39" s="61"/>
      <c r="AJ39" s="61"/>
      <c r="AK39" s="61"/>
      <c r="AL39" s="61"/>
      <c r="AM39" s="63"/>
      <c r="AN39" s="61"/>
      <c r="AO39" s="61"/>
      <c r="AP39" s="61"/>
      <c r="AQ39" s="65"/>
      <c r="AR39" s="65"/>
      <c r="AS39" s="65"/>
      <c r="AT39" s="66"/>
      <c r="AU39" s="67"/>
      <c r="AV39" s="41" t="s">
        <v>80</v>
      </c>
      <c r="AW39" s="41" t="s">
        <v>80</v>
      </c>
      <c r="AX39" s="41" t="s">
        <v>80</v>
      </c>
      <c r="AY39" s="41" t="s">
        <v>80</v>
      </c>
      <c r="AZ39" s="41" t="s">
        <v>80</v>
      </c>
      <c r="BA39" s="41" t="s">
        <v>80</v>
      </c>
      <c r="BB39" s="41" t="s">
        <v>79</v>
      </c>
      <c r="BD39" s="46">
        <f t="shared" si="0"/>
        <v>0</v>
      </c>
      <c r="BE39" s="46">
        <f t="shared" si="1"/>
        <v>0</v>
      </c>
      <c r="BF39" s="46">
        <f t="shared" si="3"/>
        <v>2639</v>
      </c>
    </row>
    <row r="40" spans="1:58" s="46" customFormat="1" ht="45">
      <c r="A40" s="55">
        <f t="shared" si="2"/>
        <v>32</v>
      </c>
      <c r="B40" s="56"/>
      <c r="C40" s="61" t="s">
        <v>159</v>
      </c>
      <c r="D40" s="61" t="s">
        <v>229</v>
      </c>
      <c r="E40" s="61"/>
      <c r="F40" s="61"/>
      <c r="G40" s="61"/>
      <c r="H40" s="61" t="s">
        <v>80</v>
      </c>
      <c r="I40" s="61"/>
      <c r="J40" s="61"/>
      <c r="K40" s="61" t="s">
        <v>230</v>
      </c>
      <c r="L40" s="61"/>
      <c r="M40" s="61" t="s">
        <v>231</v>
      </c>
      <c r="N40" s="61"/>
      <c r="O40" s="61">
        <v>1392</v>
      </c>
      <c r="P40" s="61" t="s">
        <v>232</v>
      </c>
      <c r="Q40" s="61"/>
      <c r="R40" s="61"/>
      <c r="S40" s="61"/>
      <c r="T40" s="61"/>
      <c r="U40" s="61" t="s">
        <v>233</v>
      </c>
      <c r="V40" s="61" t="s">
        <v>220</v>
      </c>
      <c r="W40" s="61" t="s">
        <v>80</v>
      </c>
      <c r="X40" s="61" t="s">
        <v>227</v>
      </c>
      <c r="Y40" s="61" t="s">
        <v>80</v>
      </c>
      <c r="Z40" s="61" t="s">
        <v>80</v>
      </c>
      <c r="AA40" s="61" t="s">
        <v>80</v>
      </c>
      <c r="AB40" s="61" t="s">
        <v>80</v>
      </c>
      <c r="AC40" s="61" t="s">
        <v>80</v>
      </c>
      <c r="AD40" s="61" t="s">
        <v>80</v>
      </c>
      <c r="AE40" s="61" t="s">
        <v>80</v>
      </c>
      <c r="AF40" s="61" t="s">
        <v>80</v>
      </c>
      <c r="AG40" s="61" t="s">
        <v>228</v>
      </c>
      <c r="AH40" s="63"/>
      <c r="AI40" s="61"/>
      <c r="AJ40" s="61"/>
      <c r="AK40" s="61"/>
      <c r="AL40" s="61"/>
      <c r="AM40" s="63"/>
      <c r="AN40" s="61"/>
      <c r="AO40" s="61"/>
      <c r="AP40" s="61"/>
      <c r="AQ40" s="65"/>
      <c r="AR40" s="65"/>
      <c r="AS40" s="65"/>
      <c r="AT40" s="66"/>
      <c r="AU40" s="67"/>
      <c r="AV40" s="41" t="s">
        <v>80</v>
      </c>
      <c r="AW40" s="41" t="s">
        <v>80</v>
      </c>
      <c r="AX40" s="41" t="s">
        <v>80</v>
      </c>
      <c r="AY40" s="41" t="s">
        <v>80</v>
      </c>
      <c r="AZ40" s="41" t="s">
        <v>80</v>
      </c>
      <c r="BA40" s="41" t="s">
        <v>80</v>
      </c>
      <c r="BB40" s="41" t="s">
        <v>79</v>
      </c>
      <c r="BD40" s="46">
        <f t="shared" si="0"/>
        <v>0</v>
      </c>
      <c r="BE40" s="46">
        <f t="shared" si="1"/>
        <v>0</v>
      </c>
      <c r="BF40" s="46">
        <f t="shared" si="3"/>
        <v>1392</v>
      </c>
    </row>
    <row r="41" spans="1:58" s="46" customFormat="1" ht="45">
      <c r="A41" s="55">
        <f t="shared" si="2"/>
        <v>33</v>
      </c>
      <c r="B41" s="56"/>
      <c r="C41" s="61" t="s">
        <v>159</v>
      </c>
      <c r="D41" s="61" t="s">
        <v>234</v>
      </c>
      <c r="E41" s="61"/>
      <c r="F41" s="61"/>
      <c r="G41" s="61"/>
      <c r="H41" s="61" t="s">
        <v>80</v>
      </c>
      <c r="I41" s="61"/>
      <c r="J41" s="61"/>
      <c r="K41" s="61" t="s">
        <v>235</v>
      </c>
      <c r="L41" s="61"/>
      <c r="M41" s="61" t="s">
        <v>231</v>
      </c>
      <c r="N41" s="61"/>
      <c r="O41" s="61">
        <v>530</v>
      </c>
      <c r="P41" s="61" t="s">
        <v>236</v>
      </c>
      <c r="Q41" s="61"/>
      <c r="R41" s="61"/>
      <c r="S41" s="61"/>
      <c r="T41" s="61"/>
      <c r="U41" s="61" t="s">
        <v>237</v>
      </c>
      <c r="V41" s="61" t="s">
        <v>167</v>
      </c>
      <c r="W41" s="61" t="s">
        <v>80</v>
      </c>
      <c r="X41" s="61" t="s">
        <v>238</v>
      </c>
      <c r="Y41" s="61" t="s">
        <v>80</v>
      </c>
      <c r="Z41" s="61" t="s">
        <v>80</v>
      </c>
      <c r="AA41" s="61" t="s">
        <v>80</v>
      </c>
      <c r="AB41" s="61" t="s">
        <v>80</v>
      </c>
      <c r="AC41" s="61" t="s">
        <v>80</v>
      </c>
      <c r="AD41" s="61" t="s">
        <v>80</v>
      </c>
      <c r="AE41" s="61" t="s">
        <v>80</v>
      </c>
      <c r="AF41" s="61" t="s">
        <v>80</v>
      </c>
      <c r="AG41" s="61" t="s">
        <v>228</v>
      </c>
      <c r="AH41" s="63"/>
      <c r="AI41" s="61"/>
      <c r="AJ41" s="61"/>
      <c r="AK41" s="61"/>
      <c r="AL41" s="61"/>
      <c r="AM41" s="63"/>
      <c r="AN41" s="61"/>
      <c r="AO41" s="61"/>
      <c r="AP41" s="61"/>
      <c r="AQ41" s="65"/>
      <c r="AR41" s="65"/>
      <c r="AS41" s="65"/>
      <c r="AT41" s="66"/>
      <c r="AU41" s="67"/>
      <c r="AV41" s="41" t="s">
        <v>80</v>
      </c>
      <c r="AW41" s="41" t="s">
        <v>80</v>
      </c>
      <c r="AX41" s="41" t="s">
        <v>80</v>
      </c>
      <c r="AY41" s="41" t="s">
        <v>80</v>
      </c>
      <c r="AZ41" s="41" t="s">
        <v>80</v>
      </c>
      <c r="BA41" s="41" t="s">
        <v>80</v>
      </c>
      <c r="BB41" s="41" t="s">
        <v>79</v>
      </c>
      <c r="BD41" s="46">
        <f t="shared" si="0"/>
        <v>0</v>
      </c>
      <c r="BE41" s="46">
        <f t="shared" si="1"/>
        <v>0</v>
      </c>
      <c r="BF41" s="46">
        <f t="shared" si="3"/>
        <v>530</v>
      </c>
    </row>
    <row r="42" spans="1:58" s="46" customFormat="1" ht="45">
      <c r="A42" s="55">
        <f t="shared" si="2"/>
        <v>34</v>
      </c>
      <c r="B42" s="56"/>
      <c r="C42" s="61" t="s">
        <v>159</v>
      </c>
      <c r="D42" s="61" t="s">
        <v>239</v>
      </c>
      <c r="E42" s="61"/>
      <c r="F42" s="61"/>
      <c r="G42" s="61"/>
      <c r="H42" s="61" t="s">
        <v>80</v>
      </c>
      <c r="I42" s="61"/>
      <c r="J42" s="61"/>
      <c r="K42" s="61" t="s">
        <v>240</v>
      </c>
      <c r="L42" s="61"/>
      <c r="M42" s="61" t="s">
        <v>241</v>
      </c>
      <c r="N42" s="61"/>
      <c r="O42" s="61">
        <v>219</v>
      </c>
      <c r="P42" s="61" t="s">
        <v>242</v>
      </c>
      <c r="Q42" s="61"/>
      <c r="R42" s="61"/>
      <c r="S42" s="61"/>
      <c r="T42" s="61"/>
      <c r="U42" s="61" t="s">
        <v>243</v>
      </c>
      <c r="V42" s="61" t="s">
        <v>167</v>
      </c>
      <c r="W42" s="61" t="s">
        <v>80</v>
      </c>
      <c r="X42" s="61" t="s">
        <v>244</v>
      </c>
      <c r="Y42" s="61" t="s">
        <v>80</v>
      </c>
      <c r="Z42" s="61" t="s">
        <v>80</v>
      </c>
      <c r="AA42" s="61" t="s">
        <v>80</v>
      </c>
      <c r="AB42" s="61" t="s">
        <v>80</v>
      </c>
      <c r="AC42" s="61" t="s">
        <v>80</v>
      </c>
      <c r="AD42" s="61" t="s">
        <v>80</v>
      </c>
      <c r="AE42" s="61" t="s">
        <v>80</v>
      </c>
      <c r="AF42" s="61" t="s">
        <v>80</v>
      </c>
      <c r="AG42" s="61" t="s">
        <v>245</v>
      </c>
      <c r="AH42" s="63"/>
      <c r="AI42" s="61"/>
      <c r="AJ42" s="61"/>
      <c r="AK42" s="61"/>
      <c r="AL42" s="61"/>
      <c r="AM42" s="63"/>
      <c r="AN42" s="61"/>
      <c r="AO42" s="61"/>
      <c r="AP42" s="61"/>
      <c r="AQ42" s="65"/>
      <c r="AR42" s="65"/>
      <c r="AS42" s="65"/>
      <c r="AT42" s="66"/>
      <c r="AU42" s="67"/>
      <c r="AV42" s="41" t="s">
        <v>80</v>
      </c>
      <c r="AW42" s="41" t="s">
        <v>80</v>
      </c>
      <c r="AX42" s="41" t="s">
        <v>80</v>
      </c>
      <c r="AY42" s="41" t="s">
        <v>80</v>
      </c>
      <c r="AZ42" s="41" t="s">
        <v>80</v>
      </c>
      <c r="BA42" s="41" t="s">
        <v>80</v>
      </c>
      <c r="BB42" s="41" t="s">
        <v>79</v>
      </c>
      <c r="BD42" s="46">
        <f t="shared" si="0"/>
        <v>0</v>
      </c>
      <c r="BE42" s="46">
        <f t="shared" si="1"/>
        <v>0</v>
      </c>
      <c r="BF42" s="46">
        <f t="shared" si="3"/>
        <v>219</v>
      </c>
    </row>
    <row r="43" spans="1:58" s="46" customFormat="1" ht="135">
      <c r="A43" s="40">
        <f t="shared" si="2"/>
        <v>35</v>
      </c>
      <c r="B43" s="41"/>
      <c r="C43" s="61"/>
      <c r="D43" s="61" t="s">
        <v>246</v>
      </c>
      <c r="E43" s="61"/>
      <c r="F43" s="61"/>
      <c r="G43" s="61"/>
      <c r="H43" s="61"/>
      <c r="I43" s="61"/>
      <c r="J43" s="61"/>
      <c r="K43" s="61" t="s">
        <v>247</v>
      </c>
      <c r="L43" s="61"/>
      <c r="M43" s="71" t="s">
        <v>248</v>
      </c>
      <c r="N43" s="61" t="s">
        <v>249</v>
      </c>
      <c r="O43" s="61">
        <v>3000</v>
      </c>
      <c r="P43" s="61" t="s">
        <v>250</v>
      </c>
      <c r="Q43" s="61"/>
      <c r="R43" s="61"/>
      <c r="S43" s="62">
        <v>42826</v>
      </c>
      <c r="T43" s="62">
        <v>43891</v>
      </c>
      <c r="U43" s="61" t="s">
        <v>251</v>
      </c>
      <c r="V43" s="61" t="s">
        <v>220</v>
      </c>
      <c r="W43" s="61" t="s">
        <v>252</v>
      </c>
      <c r="X43" s="61" t="s">
        <v>253</v>
      </c>
      <c r="Y43" s="61" t="s">
        <v>80</v>
      </c>
      <c r="Z43" s="61" t="s">
        <v>80</v>
      </c>
      <c r="AA43" s="61" t="s">
        <v>80</v>
      </c>
      <c r="AB43" s="61" t="s">
        <v>254</v>
      </c>
      <c r="AC43" s="61" t="s">
        <v>172</v>
      </c>
      <c r="AD43" s="61" t="s">
        <v>172</v>
      </c>
      <c r="AE43" s="61" t="s">
        <v>172</v>
      </c>
      <c r="AF43" s="61" t="s">
        <v>171</v>
      </c>
      <c r="AG43" s="61" t="s">
        <v>172</v>
      </c>
      <c r="AH43" s="63"/>
      <c r="AI43" s="61" t="s">
        <v>255</v>
      </c>
      <c r="AJ43" s="61"/>
      <c r="AK43" s="61"/>
      <c r="AL43" s="61"/>
      <c r="AM43" s="63"/>
      <c r="AN43" s="61" t="s">
        <v>174</v>
      </c>
      <c r="AO43" s="61" t="s">
        <v>175</v>
      </c>
      <c r="AP43" s="64" t="s">
        <v>176</v>
      </c>
      <c r="AQ43" s="65"/>
      <c r="AR43" s="65"/>
      <c r="AS43" s="65"/>
      <c r="AT43" s="66"/>
      <c r="AU43" s="67"/>
      <c r="AV43" s="41" t="s">
        <v>79</v>
      </c>
      <c r="AW43" s="41" t="s">
        <v>79</v>
      </c>
      <c r="AX43" s="41" t="s">
        <v>80</v>
      </c>
      <c r="AY43" s="41" t="s">
        <v>80</v>
      </c>
      <c r="AZ43" s="41" t="s">
        <v>80</v>
      </c>
      <c r="BA43" s="41" t="s">
        <v>80</v>
      </c>
      <c r="BB43" s="41" t="s">
        <v>79</v>
      </c>
      <c r="BC43" s="46">
        <v>1</v>
      </c>
      <c r="BD43" s="46">
        <f t="shared" si="0"/>
        <v>3000</v>
      </c>
      <c r="BE43" s="46">
        <f t="shared" si="1"/>
        <v>0</v>
      </c>
      <c r="BF43" s="46">
        <f t="shared" si="3"/>
        <v>0</v>
      </c>
    </row>
    <row r="44" spans="1:58" s="46" customFormat="1" ht="45">
      <c r="A44" s="40">
        <f t="shared" si="2"/>
        <v>36</v>
      </c>
      <c r="B44" s="41"/>
      <c r="C44" s="61" t="s">
        <v>159</v>
      </c>
      <c r="D44" s="61" t="s">
        <v>256</v>
      </c>
      <c r="E44" s="61"/>
      <c r="F44" s="61"/>
      <c r="G44" s="61"/>
      <c r="H44" s="61" t="s">
        <v>161</v>
      </c>
      <c r="I44" s="61"/>
      <c r="J44" s="61"/>
      <c r="K44" s="61" t="s">
        <v>257</v>
      </c>
      <c r="L44" s="61"/>
      <c r="M44" s="61" t="s">
        <v>258</v>
      </c>
      <c r="N44" s="61" t="s">
        <v>259</v>
      </c>
      <c r="O44" s="61">
        <v>591</v>
      </c>
      <c r="P44" s="61" t="s">
        <v>260</v>
      </c>
      <c r="Q44" s="61"/>
      <c r="R44" s="61"/>
      <c r="S44" s="61"/>
      <c r="T44" s="61"/>
      <c r="U44" s="61" t="s">
        <v>261</v>
      </c>
      <c r="V44" s="61" t="s">
        <v>208</v>
      </c>
      <c r="W44" s="61" t="s">
        <v>262</v>
      </c>
      <c r="X44" s="61" t="s">
        <v>263</v>
      </c>
      <c r="Y44" s="61" t="s">
        <v>263</v>
      </c>
      <c r="Z44" s="61" t="s">
        <v>263</v>
      </c>
      <c r="AA44" s="61" t="s">
        <v>263</v>
      </c>
      <c r="AB44" s="61" t="s">
        <v>263</v>
      </c>
      <c r="AC44" s="61" t="s">
        <v>263</v>
      </c>
      <c r="AD44" s="61" t="s">
        <v>263</v>
      </c>
      <c r="AE44" s="61" t="s">
        <v>263</v>
      </c>
      <c r="AF44" s="61" t="s">
        <v>263</v>
      </c>
      <c r="AG44" s="61" t="s">
        <v>264</v>
      </c>
      <c r="AH44" s="63"/>
      <c r="AI44" s="61" t="s">
        <v>265</v>
      </c>
      <c r="AJ44" s="61"/>
      <c r="AK44" s="61"/>
      <c r="AL44" s="61"/>
      <c r="AM44" s="63"/>
      <c r="AN44" s="61" t="s">
        <v>266</v>
      </c>
      <c r="AO44" s="61"/>
      <c r="AP44" s="61"/>
      <c r="AQ44" s="65"/>
      <c r="AR44" s="65"/>
      <c r="AS44" s="65"/>
      <c r="AT44" s="66"/>
      <c r="AU44" s="67"/>
      <c r="AV44" s="41" t="s">
        <v>79</v>
      </c>
      <c r="AW44" s="41" t="s">
        <v>79</v>
      </c>
      <c r="AX44" s="41" t="s">
        <v>80</v>
      </c>
      <c r="AY44" s="41" t="s">
        <v>80</v>
      </c>
      <c r="AZ44" s="41" t="s">
        <v>80</v>
      </c>
      <c r="BA44" s="41" t="s">
        <v>80</v>
      </c>
      <c r="BB44" s="41" t="s">
        <v>79</v>
      </c>
      <c r="BD44" s="46">
        <f t="shared" si="0"/>
        <v>0</v>
      </c>
      <c r="BE44" s="46">
        <f t="shared" si="1"/>
        <v>0</v>
      </c>
      <c r="BF44" s="46">
        <f t="shared" si="3"/>
        <v>591</v>
      </c>
    </row>
    <row r="45" spans="1:58" s="46" customFormat="1" ht="30">
      <c r="A45" s="40">
        <f t="shared" si="2"/>
        <v>37</v>
      </c>
      <c r="B45" s="41"/>
      <c r="C45" s="61" t="s">
        <v>267</v>
      </c>
      <c r="D45" s="61" t="s">
        <v>268</v>
      </c>
      <c r="E45" s="61"/>
      <c r="F45" s="61"/>
      <c r="G45" s="61"/>
      <c r="H45" s="61" t="s">
        <v>269</v>
      </c>
      <c r="I45" s="61"/>
      <c r="J45" s="61"/>
      <c r="K45" s="61" t="s">
        <v>270</v>
      </c>
      <c r="L45" s="61"/>
      <c r="M45" s="61" t="s">
        <v>271</v>
      </c>
      <c r="N45" s="61" t="s">
        <v>272</v>
      </c>
      <c r="O45" s="61">
        <v>372</v>
      </c>
      <c r="P45" s="61" t="s">
        <v>273</v>
      </c>
      <c r="Q45" s="61"/>
      <c r="R45" s="61"/>
      <c r="S45" s="61"/>
      <c r="T45" s="61"/>
      <c r="U45" s="61" t="s">
        <v>274</v>
      </c>
      <c r="V45" s="61" t="s">
        <v>208</v>
      </c>
      <c r="W45" s="61" t="s">
        <v>275</v>
      </c>
      <c r="X45" s="61" t="s">
        <v>263</v>
      </c>
      <c r="Y45" s="61" t="s">
        <v>263</v>
      </c>
      <c r="Z45" s="61" t="s">
        <v>263</v>
      </c>
      <c r="AA45" s="61" t="s">
        <v>263</v>
      </c>
      <c r="AB45" s="61" t="s">
        <v>263</v>
      </c>
      <c r="AC45" s="61" t="s">
        <v>263</v>
      </c>
      <c r="AD45" s="61" t="s">
        <v>263</v>
      </c>
      <c r="AE45" s="61" t="s">
        <v>263</v>
      </c>
      <c r="AF45" s="61" t="s">
        <v>263</v>
      </c>
      <c r="AG45" s="61" t="s">
        <v>276</v>
      </c>
      <c r="AH45" s="63"/>
      <c r="AI45" s="61" t="s">
        <v>277</v>
      </c>
      <c r="AJ45" s="61"/>
      <c r="AK45" s="61"/>
      <c r="AL45" s="61"/>
      <c r="AM45" s="63"/>
      <c r="AN45" s="61" t="s">
        <v>266</v>
      </c>
      <c r="AO45" s="61"/>
      <c r="AP45" s="61"/>
      <c r="AQ45" s="65"/>
      <c r="AR45" s="65"/>
      <c r="AS45" s="65"/>
      <c r="AT45" s="66"/>
      <c r="AU45" s="67"/>
      <c r="AV45" s="41" t="s">
        <v>79</v>
      </c>
      <c r="AW45" s="41" t="s">
        <v>79</v>
      </c>
      <c r="AX45" s="41" t="s">
        <v>80</v>
      </c>
      <c r="AY45" s="41" t="s">
        <v>80</v>
      </c>
      <c r="AZ45" s="41" t="s">
        <v>80</v>
      </c>
      <c r="BA45" s="41" t="s">
        <v>80</v>
      </c>
      <c r="BB45" s="41" t="s">
        <v>79</v>
      </c>
      <c r="BD45" s="46">
        <f t="shared" si="0"/>
        <v>0</v>
      </c>
      <c r="BE45" s="46">
        <f t="shared" si="1"/>
        <v>0</v>
      </c>
      <c r="BF45" s="46">
        <f t="shared" si="3"/>
        <v>372</v>
      </c>
    </row>
    <row r="46" spans="1:58" s="78" customFormat="1" ht="45" customHeight="1" hidden="1">
      <c r="A46" s="72">
        <f t="shared" si="2"/>
        <v>38</v>
      </c>
      <c r="B46" s="57"/>
      <c r="C46" s="73" t="s">
        <v>278</v>
      </c>
      <c r="D46" s="73" t="s">
        <v>279</v>
      </c>
      <c r="E46" s="73"/>
      <c r="F46" s="73"/>
      <c r="G46" s="73"/>
      <c r="H46" s="73" t="s">
        <v>204</v>
      </c>
      <c r="I46" s="73"/>
      <c r="J46" s="73"/>
      <c r="K46" s="73" t="s">
        <v>280</v>
      </c>
      <c r="L46" s="73" t="s">
        <v>280</v>
      </c>
      <c r="M46" s="73" t="s">
        <v>281</v>
      </c>
      <c r="N46" s="73" t="s">
        <v>282</v>
      </c>
      <c r="O46" s="73">
        <v>2000</v>
      </c>
      <c r="P46" s="73" t="s">
        <v>260</v>
      </c>
      <c r="Q46" s="73"/>
      <c r="R46" s="73"/>
      <c r="S46" s="73"/>
      <c r="T46" s="73"/>
      <c r="U46" s="73" t="s">
        <v>283</v>
      </c>
      <c r="V46" s="73" t="s">
        <v>208</v>
      </c>
      <c r="W46" s="73" t="s">
        <v>262</v>
      </c>
      <c r="X46" s="73" t="s">
        <v>263</v>
      </c>
      <c r="Y46" s="73" t="s">
        <v>263</v>
      </c>
      <c r="Z46" s="73" t="s">
        <v>263</v>
      </c>
      <c r="AA46" s="73" t="s">
        <v>263</v>
      </c>
      <c r="AB46" s="73" t="s">
        <v>263</v>
      </c>
      <c r="AC46" s="73" t="s">
        <v>263</v>
      </c>
      <c r="AD46" s="73" t="s">
        <v>263</v>
      </c>
      <c r="AE46" s="73" t="s">
        <v>263</v>
      </c>
      <c r="AF46" s="73" t="s">
        <v>263</v>
      </c>
      <c r="AG46" s="73" t="s">
        <v>284</v>
      </c>
      <c r="AH46" s="74"/>
      <c r="AI46" s="73" t="s">
        <v>265</v>
      </c>
      <c r="AJ46" s="73"/>
      <c r="AK46" s="73"/>
      <c r="AL46" s="73"/>
      <c r="AM46" s="74"/>
      <c r="AN46" s="73" t="s">
        <v>266</v>
      </c>
      <c r="AO46" s="73"/>
      <c r="AP46" s="73"/>
      <c r="AQ46" s="75"/>
      <c r="AR46" s="75"/>
      <c r="AS46" s="75"/>
      <c r="AT46" s="76"/>
      <c r="AU46" s="77"/>
      <c r="AV46" s="57" t="s">
        <v>80</v>
      </c>
      <c r="AW46" s="57" t="s">
        <v>80</v>
      </c>
      <c r="AX46" s="57" t="s">
        <v>80</v>
      </c>
      <c r="AY46" s="57" t="s">
        <v>80</v>
      </c>
      <c r="AZ46" s="57" t="s">
        <v>80</v>
      </c>
      <c r="BA46" s="57" t="s">
        <v>80</v>
      </c>
      <c r="BB46" s="57" t="s">
        <v>80</v>
      </c>
      <c r="BD46" s="46">
        <f t="shared" si="0"/>
        <v>0</v>
      </c>
      <c r="BE46" s="46">
        <f t="shared" si="1"/>
        <v>0</v>
      </c>
      <c r="BF46" s="46">
        <f t="shared" si="3"/>
        <v>2000</v>
      </c>
    </row>
    <row r="47" spans="1:58" s="46" customFormat="1" ht="45">
      <c r="A47" s="40">
        <f t="shared" si="2"/>
        <v>39</v>
      </c>
      <c r="B47" s="41"/>
      <c r="C47" s="61" t="s">
        <v>159</v>
      </c>
      <c r="D47" s="61" t="s">
        <v>285</v>
      </c>
      <c r="E47" s="61"/>
      <c r="F47" s="61"/>
      <c r="G47" s="61"/>
      <c r="H47" s="61" t="s">
        <v>161</v>
      </c>
      <c r="I47" s="61"/>
      <c r="J47" s="61"/>
      <c r="K47" s="61" t="s">
        <v>286</v>
      </c>
      <c r="L47" s="61"/>
      <c r="M47" s="61" t="s">
        <v>287</v>
      </c>
      <c r="N47" s="61" t="s">
        <v>288</v>
      </c>
      <c r="O47" s="61">
        <v>140</v>
      </c>
      <c r="P47" s="61" t="s">
        <v>260</v>
      </c>
      <c r="Q47" s="61"/>
      <c r="R47" s="61"/>
      <c r="S47" s="61"/>
      <c r="T47" s="61"/>
      <c r="U47" s="61" t="s">
        <v>289</v>
      </c>
      <c r="V47" s="61" t="s">
        <v>208</v>
      </c>
      <c r="W47" s="61" t="s">
        <v>262</v>
      </c>
      <c r="X47" s="61" t="s">
        <v>263</v>
      </c>
      <c r="Y47" s="61" t="s">
        <v>263</v>
      </c>
      <c r="Z47" s="61" t="s">
        <v>263</v>
      </c>
      <c r="AA47" s="61" t="s">
        <v>263</v>
      </c>
      <c r="AB47" s="61" t="s">
        <v>263</v>
      </c>
      <c r="AC47" s="61" t="s">
        <v>263</v>
      </c>
      <c r="AD47" s="61" t="s">
        <v>263</v>
      </c>
      <c r="AE47" s="61" t="s">
        <v>263</v>
      </c>
      <c r="AF47" s="61" t="s">
        <v>263</v>
      </c>
      <c r="AG47" s="61" t="s">
        <v>264</v>
      </c>
      <c r="AH47" s="63"/>
      <c r="AI47" s="61" t="s">
        <v>265</v>
      </c>
      <c r="AJ47" s="61"/>
      <c r="AK47" s="61"/>
      <c r="AL47" s="61"/>
      <c r="AM47" s="63"/>
      <c r="AN47" s="61" t="s">
        <v>266</v>
      </c>
      <c r="AO47" s="61"/>
      <c r="AP47" s="61"/>
      <c r="AQ47" s="65"/>
      <c r="AR47" s="65"/>
      <c r="AS47" s="65"/>
      <c r="AT47" s="66"/>
      <c r="AU47" s="67"/>
      <c r="AV47" s="41" t="s">
        <v>79</v>
      </c>
      <c r="AW47" s="41" t="s">
        <v>79</v>
      </c>
      <c r="AX47" s="41" t="s">
        <v>80</v>
      </c>
      <c r="AY47" s="41" t="s">
        <v>80</v>
      </c>
      <c r="AZ47" s="41" t="s">
        <v>80</v>
      </c>
      <c r="BA47" s="41" t="s">
        <v>80</v>
      </c>
      <c r="BB47" s="41" t="s">
        <v>79</v>
      </c>
      <c r="BD47" s="46">
        <f t="shared" si="0"/>
        <v>0</v>
      </c>
      <c r="BE47" s="46">
        <f t="shared" si="1"/>
        <v>0</v>
      </c>
      <c r="BF47" s="46">
        <f t="shared" si="3"/>
        <v>140</v>
      </c>
    </row>
    <row r="48" spans="1:58" s="46" customFormat="1" ht="30">
      <c r="A48" s="40">
        <f t="shared" si="2"/>
        <v>40</v>
      </c>
      <c r="C48" s="61" t="s">
        <v>159</v>
      </c>
      <c r="D48" s="61" t="s">
        <v>290</v>
      </c>
      <c r="E48" s="61"/>
      <c r="F48" s="61"/>
      <c r="G48" s="61"/>
      <c r="H48" s="61" t="s">
        <v>161</v>
      </c>
      <c r="I48" s="61"/>
      <c r="J48" s="61"/>
      <c r="K48" s="61" t="s">
        <v>291</v>
      </c>
      <c r="L48" s="61" t="s">
        <v>292</v>
      </c>
      <c r="M48" s="61" t="s">
        <v>293</v>
      </c>
      <c r="N48" s="61" t="s">
        <v>294</v>
      </c>
      <c r="O48" s="61">
        <v>200</v>
      </c>
      <c r="P48" s="61" t="s">
        <v>79</v>
      </c>
      <c r="Q48" s="61"/>
      <c r="R48" s="61"/>
      <c r="S48" s="61"/>
      <c r="T48" s="61"/>
      <c r="U48" s="61" t="s">
        <v>295</v>
      </c>
      <c r="V48" s="61" t="s">
        <v>208</v>
      </c>
      <c r="W48" s="61" t="s">
        <v>262</v>
      </c>
      <c r="X48" s="61" t="s">
        <v>296</v>
      </c>
      <c r="Y48" s="61" t="s">
        <v>260</v>
      </c>
      <c r="Z48" s="61" t="s">
        <v>260</v>
      </c>
      <c r="AA48" s="61" t="s">
        <v>260</v>
      </c>
      <c r="AB48" s="61" t="s">
        <v>80</v>
      </c>
      <c r="AC48" s="61" t="s">
        <v>297</v>
      </c>
      <c r="AD48" s="61" t="s">
        <v>210</v>
      </c>
      <c r="AE48" s="61" t="s">
        <v>210</v>
      </c>
      <c r="AF48" s="61" t="s">
        <v>263</v>
      </c>
      <c r="AG48" s="61" t="s">
        <v>298</v>
      </c>
      <c r="AH48" s="63"/>
      <c r="AI48" s="61" t="s">
        <v>299</v>
      </c>
      <c r="AJ48" s="61"/>
      <c r="AK48" s="61"/>
      <c r="AL48" s="61"/>
      <c r="AM48" s="63"/>
      <c r="AN48" s="61" t="s">
        <v>266</v>
      </c>
      <c r="AO48" s="61"/>
      <c r="AP48" s="61"/>
      <c r="AQ48" s="65"/>
      <c r="AR48" s="65"/>
      <c r="AS48" s="65"/>
      <c r="AT48" s="66"/>
      <c r="AU48" s="67"/>
      <c r="AV48" s="41" t="s">
        <v>79</v>
      </c>
      <c r="AW48" s="41" t="s">
        <v>79</v>
      </c>
      <c r="AX48" s="41" t="s">
        <v>80</v>
      </c>
      <c r="AY48" s="41" t="s">
        <v>80</v>
      </c>
      <c r="AZ48" s="41" t="s">
        <v>80</v>
      </c>
      <c r="BA48" s="41" t="s">
        <v>80</v>
      </c>
      <c r="BB48" s="41" t="s">
        <v>79</v>
      </c>
      <c r="BD48" s="46">
        <f t="shared" si="0"/>
        <v>0</v>
      </c>
      <c r="BE48" s="46">
        <f t="shared" si="1"/>
        <v>0</v>
      </c>
      <c r="BF48" s="46">
        <f t="shared" si="3"/>
        <v>200</v>
      </c>
    </row>
    <row r="49" spans="1:58" s="46" customFormat="1" ht="30">
      <c r="A49" s="40">
        <f t="shared" si="2"/>
        <v>41</v>
      </c>
      <c r="C49" s="61" t="s">
        <v>159</v>
      </c>
      <c r="D49" s="61" t="s">
        <v>300</v>
      </c>
      <c r="E49" s="61"/>
      <c r="F49" s="61"/>
      <c r="G49" s="61"/>
      <c r="H49" s="61" t="s">
        <v>161</v>
      </c>
      <c r="I49" s="61"/>
      <c r="J49" s="61"/>
      <c r="K49" s="61" t="s">
        <v>301</v>
      </c>
      <c r="L49" s="61" t="s">
        <v>302</v>
      </c>
      <c r="M49" s="61" t="s">
        <v>301</v>
      </c>
      <c r="N49" s="61" t="s">
        <v>303</v>
      </c>
      <c r="O49" s="61">
        <v>86</v>
      </c>
      <c r="P49" s="61" t="s">
        <v>79</v>
      </c>
      <c r="Q49" s="61"/>
      <c r="R49" s="61"/>
      <c r="S49" s="61"/>
      <c r="T49" s="61"/>
      <c r="U49" s="61" t="s">
        <v>304</v>
      </c>
      <c r="V49" s="61" t="s">
        <v>208</v>
      </c>
      <c r="W49" s="61" t="s">
        <v>262</v>
      </c>
      <c r="X49" s="61" t="s">
        <v>296</v>
      </c>
      <c r="Y49" s="61" t="s">
        <v>260</v>
      </c>
      <c r="Z49" s="61" t="s">
        <v>260</v>
      </c>
      <c r="AA49" s="61" t="s">
        <v>260</v>
      </c>
      <c r="AB49" s="61" t="s">
        <v>80</v>
      </c>
      <c r="AC49" s="61" t="s">
        <v>297</v>
      </c>
      <c r="AD49" s="61" t="s">
        <v>210</v>
      </c>
      <c r="AE49" s="61" t="s">
        <v>210</v>
      </c>
      <c r="AF49" s="61" t="s">
        <v>263</v>
      </c>
      <c r="AG49" s="61" t="s">
        <v>298</v>
      </c>
      <c r="AH49" s="63"/>
      <c r="AI49" s="61" t="s">
        <v>299</v>
      </c>
      <c r="AJ49" s="61"/>
      <c r="AK49" s="61"/>
      <c r="AL49" s="61"/>
      <c r="AM49" s="63"/>
      <c r="AN49" s="61" t="s">
        <v>266</v>
      </c>
      <c r="AO49" s="61"/>
      <c r="AP49" s="61"/>
      <c r="AQ49" s="65"/>
      <c r="AR49" s="65"/>
      <c r="AS49" s="65"/>
      <c r="AT49" s="66"/>
      <c r="AU49" s="67"/>
      <c r="AV49" s="41" t="s">
        <v>79</v>
      </c>
      <c r="AW49" s="41" t="s">
        <v>79</v>
      </c>
      <c r="AX49" s="41" t="s">
        <v>80</v>
      </c>
      <c r="AY49" s="41" t="s">
        <v>80</v>
      </c>
      <c r="AZ49" s="41" t="s">
        <v>80</v>
      </c>
      <c r="BA49" s="41" t="s">
        <v>80</v>
      </c>
      <c r="BB49" s="41" t="s">
        <v>79</v>
      </c>
      <c r="BD49" s="46">
        <f t="shared" si="0"/>
        <v>0</v>
      </c>
      <c r="BE49" s="46">
        <f t="shared" si="1"/>
        <v>0</v>
      </c>
      <c r="BF49" s="46">
        <f t="shared" si="3"/>
        <v>86</v>
      </c>
    </row>
    <row r="50" spans="1:58" s="46" customFormat="1" ht="30">
      <c r="A50" s="40">
        <f t="shared" si="2"/>
        <v>42</v>
      </c>
      <c r="C50" s="61" t="s">
        <v>159</v>
      </c>
      <c r="D50" s="61" t="s">
        <v>305</v>
      </c>
      <c r="E50" s="61"/>
      <c r="F50" s="61"/>
      <c r="G50" s="61"/>
      <c r="H50" s="61" t="s">
        <v>161</v>
      </c>
      <c r="I50" s="61"/>
      <c r="J50" s="61"/>
      <c r="K50" s="61" t="s">
        <v>306</v>
      </c>
      <c r="L50" s="61" t="s">
        <v>307</v>
      </c>
      <c r="M50" s="61" t="s">
        <v>306</v>
      </c>
      <c r="N50" s="61" t="s">
        <v>308</v>
      </c>
      <c r="O50" s="61">
        <v>236</v>
      </c>
      <c r="P50" s="61" t="s">
        <v>79</v>
      </c>
      <c r="Q50" s="61"/>
      <c r="R50" s="61"/>
      <c r="S50" s="61"/>
      <c r="T50" s="61"/>
      <c r="U50" s="61" t="s">
        <v>309</v>
      </c>
      <c r="V50" s="61" t="s">
        <v>208</v>
      </c>
      <c r="W50" s="61" t="s">
        <v>262</v>
      </c>
      <c r="X50" s="61" t="s">
        <v>296</v>
      </c>
      <c r="Y50" s="61" t="s">
        <v>260</v>
      </c>
      <c r="Z50" s="61" t="s">
        <v>260</v>
      </c>
      <c r="AA50" s="61" t="s">
        <v>260</v>
      </c>
      <c r="AB50" s="61" t="s">
        <v>80</v>
      </c>
      <c r="AC50" s="61" t="s">
        <v>297</v>
      </c>
      <c r="AD50" s="61" t="s">
        <v>210</v>
      </c>
      <c r="AE50" s="61" t="s">
        <v>210</v>
      </c>
      <c r="AF50" s="61" t="s">
        <v>263</v>
      </c>
      <c r="AG50" s="61" t="s">
        <v>298</v>
      </c>
      <c r="AH50" s="63"/>
      <c r="AI50" s="61" t="s">
        <v>299</v>
      </c>
      <c r="AJ50" s="61"/>
      <c r="AK50" s="61"/>
      <c r="AL50" s="61"/>
      <c r="AM50" s="63"/>
      <c r="AN50" s="61" t="s">
        <v>266</v>
      </c>
      <c r="AO50" s="61"/>
      <c r="AP50" s="61"/>
      <c r="AQ50" s="65"/>
      <c r="AR50" s="65"/>
      <c r="AS50" s="65"/>
      <c r="AT50" s="66"/>
      <c r="AU50" s="67"/>
      <c r="AV50" s="41" t="s">
        <v>79</v>
      </c>
      <c r="AW50" s="41" t="s">
        <v>79</v>
      </c>
      <c r="AX50" s="41" t="s">
        <v>80</v>
      </c>
      <c r="AY50" s="41" t="s">
        <v>80</v>
      </c>
      <c r="AZ50" s="41" t="s">
        <v>80</v>
      </c>
      <c r="BA50" s="41" t="s">
        <v>80</v>
      </c>
      <c r="BB50" s="41" t="s">
        <v>79</v>
      </c>
      <c r="BD50" s="46">
        <f t="shared" si="0"/>
        <v>0</v>
      </c>
      <c r="BE50" s="46">
        <f t="shared" si="1"/>
        <v>0</v>
      </c>
      <c r="BF50" s="46">
        <f t="shared" si="3"/>
        <v>236</v>
      </c>
    </row>
    <row r="51" spans="1:58" s="46" customFormat="1" ht="30">
      <c r="A51" s="40">
        <f t="shared" si="2"/>
        <v>43</v>
      </c>
      <c r="C51" s="61" t="s">
        <v>159</v>
      </c>
      <c r="D51" s="61" t="s">
        <v>310</v>
      </c>
      <c r="E51" s="61"/>
      <c r="F51" s="61"/>
      <c r="G51" s="61"/>
      <c r="H51" s="61" t="s">
        <v>161</v>
      </c>
      <c r="I51" s="61"/>
      <c r="J51" s="61"/>
      <c r="K51" s="61" t="s">
        <v>311</v>
      </c>
      <c r="L51" s="61" t="s">
        <v>312</v>
      </c>
      <c r="M51" s="61" t="s">
        <v>311</v>
      </c>
      <c r="N51" s="61" t="s">
        <v>313</v>
      </c>
      <c r="O51" s="61">
        <v>126</v>
      </c>
      <c r="P51" s="61" t="s">
        <v>79</v>
      </c>
      <c r="Q51" s="61"/>
      <c r="R51" s="61"/>
      <c r="S51" s="61"/>
      <c r="T51" s="61"/>
      <c r="U51" s="61" t="s">
        <v>314</v>
      </c>
      <c r="V51" s="61" t="s">
        <v>208</v>
      </c>
      <c r="W51" s="61" t="s">
        <v>262</v>
      </c>
      <c r="X51" s="61" t="s">
        <v>296</v>
      </c>
      <c r="Y51" s="61" t="s">
        <v>260</v>
      </c>
      <c r="Z51" s="61" t="s">
        <v>260</v>
      </c>
      <c r="AA51" s="61" t="s">
        <v>260</v>
      </c>
      <c r="AB51" s="61" t="s">
        <v>80</v>
      </c>
      <c r="AC51" s="61" t="s">
        <v>297</v>
      </c>
      <c r="AD51" s="61" t="s">
        <v>210</v>
      </c>
      <c r="AE51" s="61" t="s">
        <v>210</v>
      </c>
      <c r="AF51" s="61" t="s">
        <v>263</v>
      </c>
      <c r="AG51" s="61" t="s">
        <v>298</v>
      </c>
      <c r="AH51" s="63"/>
      <c r="AI51" s="61" t="s">
        <v>299</v>
      </c>
      <c r="AJ51" s="61"/>
      <c r="AK51" s="61"/>
      <c r="AL51" s="61"/>
      <c r="AM51" s="63"/>
      <c r="AN51" s="61" t="s">
        <v>266</v>
      </c>
      <c r="AO51" s="61"/>
      <c r="AP51" s="61"/>
      <c r="AQ51" s="65"/>
      <c r="AR51" s="65"/>
      <c r="AS51" s="65"/>
      <c r="AT51" s="66"/>
      <c r="AU51" s="67"/>
      <c r="AV51" s="41" t="s">
        <v>79</v>
      </c>
      <c r="AW51" s="41" t="s">
        <v>79</v>
      </c>
      <c r="AX51" s="41" t="s">
        <v>80</v>
      </c>
      <c r="AY51" s="41" t="s">
        <v>80</v>
      </c>
      <c r="AZ51" s="41" t="s">
        <v>80</v>
      </c>
      <c r="BA51" s="41" t="s">
        <v>80</v>
      </c>
      <c r="BB51" s="41" t="s">
        <v>79</v>
      </c>
      <c r="BD51" s="46">
        <f t="shared" si="0"/>
        <v>0</v>
      </c>
      <c r="BE51" s="46">
        <f t="shared" si="1"/>
        <v>0</v>
      </c>
      <c r="BF51" s="46">
        <f t="shared" si="3"/>
        <v>126</v>
      </c>
    </row>
    <row r="52" spans="1:58" s="46" customFormat="1" ht="30">
      <c r="A52" s="40">
        <f t="shared" si="2"/>
        <v>44</v>
      </c>
      <c r="C52" s="61" t="s">
        <v>159</v>
      </c>
      <c r="D52" s="61" t="s">
        <v>315</v>
      </c>
      <c r="E52" s="61"/>
      <c r="F52" s="61"/>
      <c r="G52" s="61"/>
      <c r="H52" s="61" t="s">
        <v>161</v>
      </c>
      <c r="I52" s="61"/>
      <c r="J52" s="61"/>
      <c r="K52" s="61" t="s">
        <v>316</v>
      </c>
      <c r="L52" s="61" t="s">
        <v>317</v>
      </c>
      <c r="M52" s="61" t="s">
        <v>316</v>
      </c>
      <c r="N52" s="61" t="s">
        <v>318</v>
      </c>
      <c r="O52" s="61">
        <v>629</v>
      </c>
      <c r="P52" s="61" t="s">
        <v>79</v>
      </c>
      <c r="Q52" s="61"/>
      <c r="R52" s="61"/>
      <c r="S52" s="61"/>
      <c r="T52" s="61"/>
      <c r="U52" s="61" t="s">
        <v>319</v>
      </c>
      <c r="V52" s="61" t="s">
        <v>208</v>
      </c>
      <c r="W52" s="61" t="s">
        <v>262</v>
      </c>
      <c r="X52" s="61" t="s">
        <v>296</v>
      </c>
      <c r="Y52" s="61" t="s">
        <v>260</v>
      </c>
      <c r="Z52" s="61" t="s">
        <v>260</v>
      </c>
      <c r="AA52" s="61" t="s">
        <v>260</v>
      </c>
      <c r="AB52" s="61" t="s">
        <v>80</v>
      </c>
      <c r="AC52" s="61" t="s">
        <v>297</v>
      </c>
      <c r="AD52" s="61" t="s">
        <v>210</v>
      </c>
      <c r="AE52" s="61" t="s">
        <v>210</v>
      </c>
      <c r="AF52" s="61" t="s">
        <v>263</v>
      </c>
      <c r="AG52" s="61" t="s">
        <v>298</v>
      </c>
      <c r="AH52" s="63"/>
      <c r="AI52" s="61" t="s">
        <v>299</v>
      </c>
      <c r="AJ52" s="61"/>
      <c r="AK52" s="61"/>
      <c r="AL52" s="61"/>
      <c r="AM52" s="63"/>
      <c r="AN52" s="61" t="s">
        <v>266</v>
      </c>
      <c r="AO52" s="61"/>
      <c r="AP52" s="61"/>
      <c r="AQ52" s="65"/>
      <c r="AR52" s="65"/>
      <c r="AS52" s="65"/>
      <c r="AT52" s="66"/>
      <c r="AU52" s="67"/>
      <c r="AV52" s="41" t="s">
        <v>79</v>
      </c>
      <c r="AW52" s="41" t="s">
        <v>79</v>
      </c>
      <c r="AX52" s="41" t="s">
        <v>80</v>
      </c>
      <c r="AY52" s="41" t="s">
        <v>80</v>
      </c>
      <c r="AZ52" s="41" t="s">
        <v>80</v>
      </c>
      <c r="BA52" s="41" t="s">
        <v>80</v>
      </c>
      <c r="BB52" s="41" t="s">
        <v>79</v>
      </c>
      <c r="BD52" s="46">
        <f t="shared" si="0"/>
        <v>0</v>
      </c>
      <c r="BE52" s="46">
        <f t="shared" si="1"/>
        <v>0</v>
      </c>
      <c r="BF52" s="46">
        <f t="shared" si="3"/>
        <v>629</v>
      </c>
    </row>
    <row r="53" spans="1:58" s="46" customFormat="1" ht="30">
      <c r="A53" s="40">
        <f t="shared" si="2"/>
        <v>45</v>
      </c>
      <c r="C53" s="61" t="s">
        <v>159</v>
      </c>
      <c r="D53" s="61" t="s">
        <v>320</v>
      </c>
      <c r="E53" s="61"/>
      <c r="F53" s="61"/>
      <c r="G53" s="61"/>
      <c r="H53" s="61" t="s">
        <v>161</v>
      </c>
      <c r="I53" s="61"/>
      <c r="J53" s="61"/>
      <c r="K53" s="61" t="s">
        <v>321</v>
      </c>
      <c r="L53" s="61"/>
      <c r="M53" s="61" t="s">
        <v>320</v>
      </c>
      <c r="N53" s="61" t="s">
        <v>322</v>
      </c>
      <c r="O53" s="61"/>
      <c r="P53" s="61" t="s">
        <v>79</v>
      </c>
      <c r="Q53" s="61"/>
      <c r="R53" s="61"/>
      <c r="S53" s="61"/>
      <c r="T53" s="61"/>
      <c r="U53" s="61" t="s">
        <v>323</v>
      </c>
      <c r="V53" s="61" t="s">
        <v>208</v>
      </c>
      <c r="W53" s="61" t="s">
        <v>262</v>
      </c>
      <c r="X53" s="61" t="s">
        <v>296</v>
      </c>
      <c r="Y53" s="61" t="s">
        <v>260</v>
      </c>
      <c r="Z53" s="61" t="s">
        <v>260</v>
      </c>
      <c r="AA53" s="61" t="s">
        <v>260</v>
      </c>
      <c r="AB53" s="61" t="s">
        <v>79</v>
      </c>
      <c r="AC53" s="61" t="s">
        <v>79</v>
      </c>
      <c r="AD53" s="61" t="s">
        <v>79</v>
      </c>
      <c r="AE53" s="61" t="s">
        <v>79</v>
      </c>
      <c r="AF53" s="61" t="s">
        <v>260</v>
      </c>
      <c r="AG53" s="61" t="s">
        <v>324</v>
      </c>
      <c r="AH53" s="63"/>
      <c r="AI53" s="61" t="s">
        <v>299</v>
      </c>
      <c r="AJ53" s="61"/>
      <c r="AK53" s="61"/>
      <c r="AL53" s="61"/>
      <c r="AM53" s="63"/>
      <c r="AN53" s="61" t="s">
        <v>266</v>
      </c>
      <c r="AO53" s="61"/>
      <c r="AP53" s="61"/>
      <c r="AQ53" s="65"/>
      <c r="AR53" s="65"/>
      <c r="AS53" s="65"/>
      <c r="AT53" s="66"/>
      <c r="AU53" s="67"/>
      <c r="AV53" s="41" t="s">
        <v>79</v>
      </c>
      <c r="AW53" s="41" t="s">
        <v>79</v>
      </c>
      <c r="AX53" s="41" t="s">
        <v>80</v>
      </c>
      <c r="AY53" s="41" t="s">
        <v>80</v>
      </c>
      <c r="AZ53" s="41" t="s">
        <v>80</v>
      </c>
      <c r="BA53" s="41" t="s">
        <v>80</v>
      </c>
      <c r="BB53" s="41" t="s">
        <v>79</v>
      </c>
      <c r="BD53" s="46">
        <f t="shared" si="0"/>
        <v>0</v>
      </c>
      <c r="BE53" s="46">
        <f t="shared" si="1"/>
        <v>0</v>
      </c>
      <c r="BF53" s="46">
        <f t="shared" si="3"/>
        <v>0</v>
      </c>
    </row>
    <row r="54" spans="1:58" s="46" customFormat="1" ht="45">
      <c r="A54" s="214">
        <f t="shared" si="2"/>
        <v>46</v>
      </c>
      <c r="B54" s="217"/>
      <c r="C54" s="216" t="s">
        <v>159</v>
      </c>
      <c r="D54" s="216" t="s">
        <v>325</v>
      </c>
      <c r="E54" s="216"/>
      <c r="F54" s="216"/>
      <c r="G54" s="216"/>
      <c r="H54" s="216" t="s">
        <v>161</v>
      </c>
      <c r="I54" s="216"/>
      <c r="J54" s="216"/>
      <c r="K54" s="216" t="s">
        <v>326</v>
      </c>
      <c r="L54" s="216" t="s">
        <v>326</v>
      </c>
      <c r="M54" s="216" t="s">
        <v>327</v>
      </c>
      <c r="N54" s="216" t="s">
        <v>328</v>
      </c>
      <c r="O54" s="216"/>
      <c r="P54" s="216" t="s">
        <v>79</v>
      </c>
      <c r="Q54" s="216"/>
      <c r="R54" s="216"/>
      <c r="S54" s="216"/>
      <c r="T54" s="216"/>
      <c r="U54" s="216" t="s">
        <v>323</v>
      </c>
      <c r="V54" s="216" t="s">
        <v>208</v>
      </c>
      <c r="W54" s="216" t="s">
        <v>262</v>
      </c>
      <c r="X54" s="216" t="s">
        <v>296</v>
      </c>
      <c r="Y54" s="216" t="s">
        <v>79</v>
      </c>
      <c r="Z54" s="216" t="s">
        <v>79</v>
      </c>
      <c r="AA54" s="216" t="s">
        <v>79</v>
      </c>
      <c r="AB54" s="216" t="s">
        <v>79</v>
      </c>
      <c r="AC54" s="216" t="s">
        <v>79</v>
      </c>
      <c r="AD54" s="216" t="s">
        <v>79</v>
      </c>
      <c r="AE54" s="216" t="s">
        <v>79</v>
      </c>
      <c r="AF54" s="216" t="s">
        <v>260</v>
      </c>
      <c r="AG54" s="216" t="s">
        <v>324</v>
      </c>
      <c r="AH54" s="63"/>
      <c r="AI54" s="61" t="s">
        <v>299</v>
      </c>
      <c r="AJ54" s="61"/>
      <c r="AK54" s="61"/>
      <c r="AL54" s="61"/>
      <c r="AM54" s="63"/>
      <c r="AN54" s="61" t="s">
        <v>266</v>
      </c>
      <c r="AO54" s="61"/>
      <c r="AP54" s="61"/>
      <c r="AQ54" s="65"/>
      <c r="AR54" s="65"/>
      <c r="AS54" s="65"/>
      <c r="AT54" s="66"/>
      <c r="AU54" s="67"/>
      <c r="AV54" s="41" t="s">
        <v>79</v>
      </c>
      <c r="AW54" s="41" t="s">
        <v>79</v>
      </c>
      <c r="AX54" s="41" t="s">
        <v>80</v>
      </c>
      <c r="AY54" s="41" t="s">
        <v>80</v>
      </c>
      <c r="AZ54" s="41" t="s">
        <v>80</v>
      </c>
      <c r="BA54" s="41" t="s">
        <v>80</v>
      </c>
      <c r="BB54" s="41" t="s">
        <v>79</v>
      </c>
      <c r="BD54" s="46">
        <f t="shared" si="0"/>
        <v>0</v>
      </c>
      <c r="BE54" s="46">
        <f t="shared" si="1"/>
        <v>0</v>
      </c>
      <c r="BF54" s="46">
        <f t="shared" si="3"/>
        <v>0</v>
      </c>
    </row>
    <row r="55" spans="1:58" s="46" customFormat="1" ht="45">
      <c r="A55" s="214">
        <f t="shared" si="2"/>
        <v>47</v>
      </c>
      <c r="B55" s="217"/>
      <c r="C55" s="216" t="s">
        <v>828</v>
      </c>
      <c r="D55" s="216" t="s">
        <v>330</v>
      </c>
      <c r="E55" s="216"/>
      <c r="F55" s="216"/>
      <c r="G55" s="216"/>
      <c r="H55" s="216" t="s">
        <v>161</v>
      </c>
      <c r="I55" s="216"/>
      <c r="J55" s="216"/>
      <c r="K55" s="216" t="s">
        <v>331</v>
      </c>
      <c r="L55" s="216" t="s">
        <v>331</v>
      </c>
      <c r="M55" s="216" t="s">
        <v>332</v>
      </c>
      <c r="N55" s="216" t="s">
        <v>333</v>
      </c>
      <c r="O55" s="216"/>
      <c r="P55" s="216" t="s">
        <v>79</v>
      </c>
      <c r="Q55" s="216"/>
      <c r="R55" s="216"/>
      <c r="S55" s="216"/>
      <c r="T55" s="216"/>
      <c r="U55" s="216" t="s">
        <v>323</v>
      </c>
      <c r="V55" s="216" t="s">
        <v>208</v>
      </c>
      <c r="W55" s="216" t="s">
        <v>262</v>
      </c>
      <c r="X55" s="216" t="s">
        <v>296</v>
      </c>
      <c r="Y55" s="216" t="s">
        <v>79</v>
      </c>
      <c r="Z55" s="216" t="s">
        <v>79</v>
      </c>
      <c r="AA55" s="216" t="s">
        <v>79</v>
      </c>
      <c r="AB55" s="216" t="s">
        <v>79</v>
      </c>
      <c r="AC55" s="216" t="s">
        <v>79</v>
      </c>
      <c r="AD55" s="216" t="s">
        <v>79</v>
      </c>
      <c r="AE55" s="216" t="s">
        <v>79</v>
      </c>
      <c r="AF55" s="216" t="s">
        <v>260</v>
      </c>
      <c r="AG55" s="216" t="s">
        <v>324</v>
      </c>
      <c r="AH55" s="63"/>
      <c r="AI55" s="61" t="s">
        <v>299</v>
      </c>
      <c r="AJ55" s="61"/>
      <c r="AK55" s="61"/>
      <c r="AL55" s="61"/>
      <c r="AM55" s="63"/>
      <c r="AN55" s="61" t="s">
        <v>266</v>
      </c>
      <c r="AO55" s="61"/>
      <c r="AP55" s="61"/>
      <c r="AQ55" s="65"/>
      <c r="AR55" s="65"/>
      <c r="AS55" s="65"/>
      <c r="AT55" s="66"/>
      <c r="AU55" s="67"/>
      <c r="AV55" s="41" t="s">
        <v>79</v>
      </c>
      <c r="AW55" s="41" t="s">
        <v>79</v>
      </c>
      <c r="AX55" s="41" t="s">
        <v>80</v>
      </c>
      <c r="AY55" s="41" t="s">
        <v>80</v>
      </c>
      <c r="AZ55" s="41" t="s">
        <v>80</v>
      </c>
      <c r="BA55" s="41" t="s">
        <v>80</v>
      </c>
      <c r="BB55" s="41" t="s">
        <v>79</v>
      </c>
      <c r="BD55" s="46">
        <f t="shared" si="0"/>
        <v>0</v>
      </c>
      <c r="BE55" s="46">
        <f t="shared" si="1"/>
        <v>0</v>
      </c>
      <c r="BF55" s="46">
        <f t="shared" si="3"/>
        <v>0</v>
      </c>
    </row>
    <row r="56" spans="1:33" s="46" customFormat="1" ht="90">
      <c r="A56" s="214">
        <f t="shared" si="2"/>
        <v>48</v>
      </c>
      <c r="B56" s="217"/>
      <c r="C56" s="218" t="s">
        <v>879</v>
      </c>
      <c r="D56" s="215" t="s">
        <v>878</v>
      </c>
      <c r="E56" s="215"/>
      <c r="F56" s="215"/>
      <c r="G56" s="215"/>
      <c r="H56" s="219" t="s">
        <v>90</v>
      </c>
      <c r="I56" s="215"/>
      <c r="J56" s="215"/>
      <c r="K56" s="218" t="s">
        <v>880</v>
      </c>
      <c r="L56" s="215"/>
      <c r="M56" s="215"/>
      <c r="N56" s="218" t="s">
        <v>881</v>
      </c>
      <c r="O56" s="215">
        <v>7400</v>
      </c>
      <c r="P56" s="218" t="s">
        <v>250</v>
      </c>
      <c r="Q56" s="215"/>
      <c r="R56" s="215"/>
      <c r="S56" s="215"/>
      <c r="T56" s="215"/>
      <c r="U56" s="215"/>
      <c r="V56" s="215"/>
      <c r="W56" s="215"/>
      <c r="X56" s="215"/>
      <c r="Y56" s="215"/>
      <c r="Z56" s="215"/>
      <c r="AA56" s="215" t="s">
        <v>80</v>
      </c>
      <c r="AB56" s="215" t="s">
        <v>80</v>
      </c>
      <c r="AC56" s="215" t="s">
        <v>80</v>
      </c>
      <c r="AD56" s="216" t="s">
        <v>210</v>
      </c>
      <c r="AE56" s="218" t="s">
        <v>171</v>
      </c>
      <c r="AF56" s="218" t="s">
        <v>171</v>
      </c>
      <c r="AG56" s="215"/>
    </row>
    <row r="57" spans="35:58" ht="15">
      <c r="AI57" s="1">
        <f aca="true" t="shared" si="4" ref="AI57:BB57">SUM(AI9:AI55)</f>
        <v>0</v>
      </c>
      <c r="AJ57" s="1">
        <f t="shared" si="4"/>
        <v>0</v>
      </c>
      <c r="AK57" s="1">
        <f t="shared" si="4"/>
        <v>0</v>
      </c>
      <c r="AL57" s="1">
        <f t="shared" si="4"/>
        <v>0</v>
      </c>
      <c r="AM57" s="1">
        <f t="shared" si="4"/>
        <v>0</v>
      </c>
      <c r="AN57" s="1">
        <f t="shared" si="4"/>
        <v>0</v>
      </c>
      <c r="AO57" s="1">
        <f t="shared" si="4"/>
        <v>0</v>
      </c>
      <c r="AP57" s="1">
        <f t="shared" si="4"/>
        <v>0</v>
      </c>
      <c r="AQ57" s="1">
        <f t="shared" si="4"/>
        <v>0</v>
      </c>
      <c r="AR57" s="1">
        <f t="shared" si="4"/>
        <v>0</v>
      </c>
      <c r="AS57" s="1">
        <f t="shared" si="4"/>
        <v>0</v>
      </c>
      <c r="AT57" s="1">
        <f t="shared" si="4"/>
        <v>0</v>
      </c>
      <c r="AU57" s="1">
        <f t="shared" si="4"/>
        <v>0</v>
      </c>
      <c r="AV57" s="1">
        <f t="shared" si="4"/>
        <v>0</v>
      </c>
      <c r="AW57" s="1">
        <f t="shared" si="4"/>
        <v>0</v>
      </c>
      <c r="AX57" s="1">
        <f t="shared" si="4"/>
        <v>0</v>
      </c>
      <c r="AY57" s="1">
        <f t="shared" si="4"/>
        <v>0</v>
      </c>
      <c r="AZ57" s="1">
        <f t="shared" si="4"/>
        <v>0</v>
      </c>
      <c r="BA57" s="1">
        <f t="shared" si="4"/>
        <v>0</v>
      </c>
      <c r="BB57" s="1">
        <f t="shared" si="4"/>
        <v>0</v>
      </c>
      <c r="BD57" s="1">
        <f>SUM(BD9:BD55)</f>
        <v>35277</v>
      </c>
      <c r="BE57" s="1">
        <f>SUM(BE9:BE55)</f>
        <v>0</v>
      </c>
      <c r="BF57" s="1">
        <f>SUM(BF9:BF55)</f>
        <v>32511</v>
      </c>
    </row>
    <row r="58" spans="56:59" ht="15">
      <c r="BD58" s="1">
        <v>13</v>
      </c>
      <c r="BE58" s="1">
        <v>1</v>
      </c>
      <c r="BF58" s="1">
        <f>49-BD58-BE58-BG58</f>
        <v>31</v>
      </c>
      <c r="BG58" s="1">
        <v>4</v>
      </c>
    </row>
  </sheetData>
  <sheetProtection/>
  <conditionalFormatting sqref="D19:BB19 AV20:BB28 BB39:BB42">
    <cfRule type="expression" priority="11" dxfId="0">
      <formula>AND($AV$19="Yes",$AW$19="Yes",$AX$19="Yes",$AY$19="Yes",$AZ$19="Yes",$BA$19="Yes",$BB$19="Yes")</formula>
    </cfRule>
    <cfRule type="expression" priority="12" dxfId="0">
      <formula>"and($AV$20=""Yes"",$AW$20=""Yes"", $AX$20=""Yes"", $AY$20=""Yes"", $AZ$20=""Yes"", $BA$20=""Yes"", $BB$20=""Yes) "</formula>
    </cfRule>
  </conditionalFormatting>
  <conditionalFormatting sqref="AV32:BB32">
    <cfRule type="expression" priority="9" dxfId="0">
      <formula>AND($AV$19="Yes",$AW$19="Yes",$AX$19="Yes",$AY$19="Yes",$AZ$19="Yes",$BA$19="Yes",$BB$19="Yes")</formula>
    </cfRule>
    <cfRule type="expression" priority="10" dxfId="0">
      <formula>"and($AV$20=""Yes"",$AW$20=""Yes"", $AX$20=""Yes"", $AY$20=""Yes"", $AZ$20=""Yes"", $BA$20=""Yes"", $BB$20=""Yes) "</formula>
    </cfRule>
  </conditionalFormatting>
  <conditionalFormatting sqref="AV38:BB38">
    <cfRule type="expression" priority="7" dxfId="0">
      <formula>AND($AV$19="Yes",$AW$19="Yes",$AX$19="Yes",$AY$19="Yes",$AZ$19="Yes",$BA$19="Yes",$BB$19="Yes")</formula>
    </cfRule>
    <cfRule type="expression" priority="8" dxfId="0">
      <formula>"and($AV$20=""Yes"",$AW$20=""Yes"", $AX$20=""Yes"", $AY$20=""Yes"", $AZ$20=""Yes"", $BA$20=""Yes"", $BB$20=""Yes) "</formula>
    </cfRule>
  </conditionalFormatting>
  <conditionalFormatting sqref="AV39:BA39">
    <cfRule type="expression" priority="5" dxfId="0">
      <formula>AND($AV$19="Yes",$AW$19="Yes",$AX$19="Yes",$AY$19="Yes",$AZ$19="Yes",$BA$19="Yes",$BB$19="Yes")</formula>
    </cfRule>
    <cfRule type="expression" priority="6" dxfId="0">
      <formula>"and($AV$20=""Yes"",$AW$20=""Yes"", $AX$20=""Yes"", $AY$20=""Yes"", $AZ$20=""Yes"", $BA$20=""Yes"", $BB$20=""Yes) "</formula>
    </cfRule>
  </conditionalFormatting>
  <conditionalFormatting sqref="AV40:BA42">
    <cfRule type="expression" priority="3" dxfId="0">
      <formula>AND($AV$19="Yes",$AW$19="Yes",$AX$19="Yes",$AY$19="Yes",$AZ$19="Yes",$BA$19="Yes",$BB$19="Yes")</formula>
    </cfRule>
    <cfRule type="expression" priority="4" dxfId="0">
      <formula>"and($AV$20=""Yes"",$AW$20=""Yes"", $AX$20=""Yes"", $AY$20=""Yes"", $AZ$20=""Yes"", $BA$20=""Yes"", $BB$20=""Yes) "</formula>
    </cfRule>
  </conditionalFormatting>
  <conditionalFormatting sqref="A47:BB55 A56">
    <cfRule type="expression" priority="2" dxfId="0">
      <formula>AND($AV47="Yes",$AW47="Yes",$AX47="Yes",$AY47="Yes",$AZ47="Yes",$BA47="Yes",$BB47="Yes")</formula>
    </cfRule>
  </conditionalFormatting>
  <conditionalFormatting sqref="AD56">
    <cfRule type="expression" priority="1" dxfId="0">
      <formula>AND($AV56="Yes",$AW56="Yes",$AX56="Yes",$AY56="Yes",$AZ56="Yes",$BA56="Yes",$BB56="Yes")</formula>
    </cfRule>
  </conditionalFormatting>
  <printOptions/>
  <pageMargins left="0.2362204724409449" right="0.2362204724409449" top="0.7480314960629921" bottom="0.7480314960629921" header="0.31496062992125984" footer="0.31496062992125984"/>
  <pageSetup fitToHeight="1" fitToWidth="1" horizontalDpi="300" verticalDpi="300" orientation="portrait" paperSize="9" scale="1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Pienaar, Jacques (ZA/Cape Town)</dc:creator>
  <cp:keywords/>
  <dc:description/>
  <cp:lastModifiedBy>Elsabe Rossouw</cp:lastModifiedBy>
  <cp:lastPrinted>2015-08-11T08:29:52Z</cp:lastPrinted>
  <dcterms:created xsi:type="dcterms:W3CDTF">2015-07-23T13:36:42Z</dcterms:created>
  <dcterms:modified xsi:type="dcterms:W3CDTF">2016-11-14T10:32:44Z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